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istina.cao\Desktop\"/>
    </mc:Choice>
  </mc:AlternateContent>
  <bookViews>
    <workbookView xWindow="0" yWindow="0" windowWidth="19200" windowHeight="6760" tabRatio="893"/>
  </bookViews>
  <sheets>
    <sheet name="balance " sheetId="4" r:id="rId1"/>
    <sheet name="p&amp;l" sheetId="5" r:id="rId2"/>
    <sheet name="SORIE" sheetId="6" r:id="rId3"/>
    <sheet name="Total Patrimonio" sheetId="7" r:id="rId4"/>
    <sheet name="EFE" sheetId="8" r:id="rId5"/>
  </sheets>
  <definedNames>
    <definedName name="_xlnm.Print_Area" localSheetId="0">'balance '!$A$4:$I$51</definedName>
    <definedName name="_xlnm.Print_Area" localSheetId="4">EFE!$B$2:$F$65</definedName>
    <definedName name="_xlnm.Print_Area" localSheetId="1">'p&amp;l'!$B$2:$F$66</definedName>
    <definedName name="_xlnm.Print_Area" localSheetId="2">SORIE!$B$2:$E$32</definedName>
    <definedName name="_xlnm.Print_Area" localSheetId="3">'Total Patrimonio'!$B$3:$K$39</definedName>
    <definedName name="AS2DocOpenMode" hidden="1">"AS2DocumentEdit"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E53" i="8" l="1"/>
  <c r="E52" i="8"/>
  <c r="E28" i="8" l="1"/>
  <c r="E41" i="8"/>
  <c r="E58" i="8"/>
  <c r="E36" i="7" l="1"/>
  <c r="J31" i="7" l="1"/>
  <c r="E32" i="7"/>
  <c r="J29" i="7"/>
  <c r="H29" i="7"/>
  <c r="G29" i="7"/>
  <c r="F29" i="7"/>
  <c r="D27" i="6" l="1"/>
  <c r="E21" i="6"/>
  <c r="D26" i="6" l="1"/>
  <c r="F44" i="5" l="1"/>
  <c r="E44" i="5"/>
  <c r="E31" i="5" l="1"/>
  <c r="D15" i="4" l="1"/>
  <c r="I31" i="4" l="1"/>
  <c r="I30" i="4" s="1"/>
  <c r="D25" i="4"/>
  <c r="H31" i="4" l="1"/>
  <c r="H30" i="4" s="1"/>
  <c r="D33" i="4"/>
  <c r="H23" i="7" l="1"/>
  <c r="G23" i="7"/>
  <c r="F63" i="8" l="1"/>
  <c r="F59" i="8"/>
  <c r="F56" i="8"/>
  <c r="F53" i="8"/>
  <c r="F49" i="8"/>
  <c r="F45" i="8"/>
  <c r="F41" i="8"/>
  <c r="F35" i="8"/>
  <c r="F29" i="8"/>
  <c r="F27" i="8"/>
  <c r="F23" i="8"/>
  <c r="F20" i="8"/>
  <c r="I18" i="4"/>
  <c r="E29" i="7" s="1"/>
  <c r="E26" i="5"/>
  <c r="F26" i="5"/>
  <c r="F52" i="8" l="1"/>
  <c r="F48" i="8" s="1"/>
  <c r="F40" i="8"/>
  <c r="F47" i="5"/>
  <c r="F25" i="8" s="1"/>
  <c r="F43" i="5"/>
  <c r="F52" i="5" s="1"/>
  <c r="F32" i="5"/>
  <c r="F29" i="5"/>
  <c r="F23" i="5"/>
  <c r="F20" i="5"/>
  <c r="I41" i="4"/>
  <c r="I37" i="4"/>
  <c r="I25" i="4"/>
  <c r="I29" i="7" s="1"/>
  <c r="I15" i="4"/>
  <c r="E47" i="4"/>
  <c r="E44" i="4"/>
  <c r="E42" i="4"/>
  <c r="E36" i="4"/>
  <c r="E33" i="4"/>
  <c r="E25" i="4"/>
  <c r="E22" i="4"/>
  <c r="E19" i="4"/>
  <c r="E15" i="4"/>
  <c r="F41" i="5" l="1"/>
  <c r="F54" i="5" s="1"/>
  <c r="E14" i="4"/>
  <c r="F24" i="8"/>
  <c r="F19" i="8" s="1"/>
  <c r="E32" i="4"/>
  <c r="I14" i="4"/>
  <c r="I34" i="4"/>
  <c r="F56" i="5" l="1"/>
  <c r="F61" i="5" s="1"/>
  <c r="E20" i="6" s="1"/>
  <c r="E30" i="6" s="1"/>
  <c r="F18" i="8"/>
  <c r="F17" i="8" s="1"/>
  <c r="F61" i="8" s="1"/>
  <c r="E49" i="4"/>
  <c r="I49" i="4"/>
  <c r="E27" i="8" l="1"/>
  <c r="E20" i="8"/>
  <c r="D36" i="6" l="1"/>
  <c r="D44" i="4"/>
  <c r="D21" i="6" l="1"/>
  <c r="I31" i="7" s="1"/>
  <c r="D37" i="6"/>
  <c r="E47" i="5"/>
  <c r="E25" i="8" s="1"/>
  <c r="E36" i="8" s="1"/>
  <c r="H25" i="4"/>
  <c r="D22" i="4"/>
  <c r="D19" i="4"/>
  <c r="D14" i="4" s="1"/>
  <c r="J35" i="7" l="1"/>
  <c r="J25" i="7"/>
  <c r="J27" i="7" s="1"/>
  <c r="I25" i="7"/>
  <c r="G25" i="7"/>
  <c r="E25" i="7"/>
  <c r="E29" i="8" l="1"/>
  <c r="E35" i="8"/>
  <c r="E45" i="8"/>
  <c r="E49" i="8"/>
  <c r="E56" i="8"/>
  <c r="E62" i="8"/>
  <c r="E63" i="8"/>
  <c r="E48" i="8" l="1"/>
  <c r="E40" i="8"/>
  <c r="D42" i="4" l="1"/>
  <c r="K21" i="7" l="1"/>
  <c r="D36" i="4"/>
  <c r="H41" i="4" l="1"/>
  <c r="E35" i="7" l="1"/>
  <c r="C35" i="7"/>
  <c r="D35" i="7"/>
  <c r="F35" i="7"/>
  <c r="G35" i="7"/>
  <c r="H35" i="7"/>
  <c r="I35" i="7"/>
  <c r="F32" i="7"/>
  <c r="H32" i="7"/>
  <c r="I32" i="7"/>
  <c r="J32" i="7"/>
  <c r="G32" i="7"/>
  <c r="K31" i="7"/>
  <c r="K34" i="7"/>
  <c r="K36" i="7"/>
  <c r="D32" i="7"/>
  <c r="C32" i="7"/>
  <c r="H18" i="4"/>
  <c r="H37" i="7" l="1"/>
  <c r="K33" i="7"/>
  <c r="E37" i="7"/>
  <c r="K35" i="7"/>
  <c r="K32" i="7"/>
  <c r="J37" i="7" l="1"/>
  <c r="K26" i="7"/>
  <c r="H25" i="7"/>
  <c r="F25" i="7"/>
  <c r="D25" i="7"/>
  <c r="C25" i="7"/>
  <c r="K24" i="7"/>
  <c r="K23" i="7"/>
  <c r="I22" i="7"/>
  <c r="I27" i="7" s="1"/>
  <c r="I37" i="7" s="1"/>
  <c r="H22" i="7"/>
  <c r="G22" i="7"/>
  <c r="G27" i="7" s="1"/>
  <c r="G37" i="7" s="1"/>
  <c r="F22" i="7"/>
  <c r="F27" i="7" s="1"/>
  <c r="F37" i="7" s="1"/>
  <c r="E22" i="7"/>
  <c r="E27" i="7" s="1"/>
  <c r="D22" i="7"/>
  <c r="C22" i="7"/>
  <c r="K19" i="7"/>
  <c r="H27" i="7" l="1"/>
  <c r="C27" i="7"/>
  <c r="C37" i="7"/>
  <c r="K22" i="7"/>
  <c r="D27" i="7"/>
  <c r="D37" i="7" s="1"/>
  <c r="K25" i="7"/>
  <c r="K27" i="7" l="1"/>
  <c r="K29" i="7"/>
  <c r="K37" i="7" s="1"/>
  <c r="E29" i="5" l="1"/>
  <c r="E23" i="5"/>
  <c r="E43" i="5" l="1"/>
  <c r="E52" i="5" s="1"/>
  <c r="E19" i="8" l="1"/>
  <c r="E32" i="5"/>
  <c r="E20" i="5" l="1"/>
  <c r="E41" i="5" s="1"/>
  <c r="E54" i="5" s="1"/>
  <c r="E18" i="8" s="1"/>
  <c r="E17" i="8" s="1"/>
  <c r="E61" i="8" s="1"/>
  <c r="H37" i="4"/>
  <c r="H34" i="4" s="1"/>
  <c r="D47" i="4"/>
  <c r="D32" i="4" l="1"/>
  <c r="D49" i="4" s="1"/>
  <c r="E56" i="5"/>
  <c r="E61" i="5" s="1"/>
  <c r="D20" i="6" l="1"/>
  <c r="E62" i="5"/>
  <c r="H23" i="4" s="1"/>
  <c r="D30" i="6" l="1"/>
  <c r="H15" i="4"/>
  <c r="H14" i="4" s="1"/>
  <c r="H49" i="4" l="1"/>
</calcChain>
</file>

<file path=xl/sharedStrings.xml><?xml version="1.0" encoding="utf-8"?>
<sst xmlns="http://schemas.openxmlformats.org/spreadsheetml/2006/main" count="285" uniqueCount="214">
  <si>
    <t>(Euros)</t>
  </si>
  <si>
    <t>ACTIVO</t>
  </si>
  <si>
    <t>PATRIMONIO NETO Y PASIVO</t>
  </si>
  <si>
    <t>ACTIVO NO CORRIENTE:</t>
  </si>
  <si>
    <t>PATRIMONIO NETO:</t>
  </si>
  <si>
    <t>Capital escriturado</t>
  </si>
  <si>
    <t>Instalaciones técnicas y otro inmovilizado material</t>
  </si>
  <si>
    <t>Otras reservas</t>
  </si>
  <si>
    <t>Otros activos financieros</t>
  </si>
  <si>
    <t>Activos por impuesto diferido</t>
  </si>
  <si>
    <t>ACTIVO CORRIENTE:</t>
  </si>
  <si>
    <t>PASIVO NO CORRIENTE:</t>
  </si>
  <si>
    <t>Deudas con entidades de crédito</t>
  </si>
  <si>
    <t>Pasivos por impuesto diferido</t>
  </si>
  <si>
    <t>Clientes por ventas y prestaciones de servicios</t>
  </si>
  <si>
    <t>PASIVO CORRIENTE:</t>
  </si>
  <si>
    <t>Otros créditos con las Administraciones Públicas</t>
  </si>
  <si>
    <t>Otros pasivos financieros</t>
  </si>
  <si>
    <t>Proveedores</t>
  </si>
  <si>
    <t>Acreedores varios</t>
  </si>
  <si>
    <t>Periodificaciones a corto plazo</t>
  </si>
  <si>
    <t>Personal</t>
  </si>
  <si>
    <t>Pasivos por impuesto corriente</t>
  </si>
  <si>
    <t>Tesorería</t>
  </si>
  <si>
    <t>Otras deudas con las Administraciones Públicas</t>
  </si>
  <si>
    <t>TOTAL ACTIVO</t>
  </si>
  <si>
    <t>TOTAL PATRIMONIO NETO Y PASIVO</t>
  </si>
  <si>
    <t>Ventas</t>
  </si>
  <si>
    <t>Prestación de servicios</t>
  </si>
  <si>
    <t>Consumo de materias primas y otras materias consumibles</t>
  </si>
  <si>
    <t>Trabajos realizados por otras empresas</t>
  </si>
  <si>
    <t>Ingresos accesorios y otros de gestión corriente</t>
  </si>
  <si>
    <t>Sueldos, salarios y asimilados</t>
  </si>
  <si>
    <t>Cargas sociales</t>
  </si>
  <si>
    <t>Servicios exteriores</t>
  </si>
  <si>
    <t>Tributos</t>
  </si>
  <si>
    <t>Otros gastos de gestión corriente</t>
  </si>
  <si>
    <t>RESULTADO DE EXPLOTACIÓN</t>
  </si>
  <si>
    <t>De valores negociables y otros instrumentos financieros-</t>
  </si>
  <si>
    <t>Por deudas con terceros</t>
  </si>
  <si>
    <t>RESULTADO FINANCIERO</t>
  </si>
  <si>
    <t>RESULTADO ANTES DE IMPUESTOS</t>
  </si>
  <si>
    <t>Impuesto sobre beneficios</t>
  </si>
  <si>
    <t>RESULTADO DEL EJERCICIO PROCEDENTE DE OPERACIONES CONTINUADAS</t>
  </si>
  <si>
    <t>Diferencias de conversión</t>
  </si>
  <si>
    <t>Terrenos y construcciones</t>
  </si>
  <si>
    <t>Instrumentos de patrimonio</t>
  </si>
  <si>
    <t>Comerciales</t>
  </si>
  <si>
    <t>Clientes, empresas del grupo y asociadas</t>
  </si>
  <si>
    <t>Deudores varios</t>
  </si>
  <si>
    <t>Prima de emisión</t>
  </si>
  <si>
    <t>Reservas legal y estatutarias</t>
  </si>
  <si>
    <t>Reservas de capitalización</t>
  </si>
  <si>
    <t>(Acciones y participaciones en patrimonio propias)</t>
  </si>
  <si>
    <t>(Dividendo a cuenta)</t>
  </si>
  <si>
    <t>Proveedores, empresas del grupo y asociadas</t>
  </si>
  <si>
    <t>Personal (remuneraciones pendientes de pago)</t>
  </si>
  <si>
    <t>Otros resultados</t>
  </si>
  <si>
    <t>Diferencias de cambio</t>
  </si>
  <si>
    <t>Aplicaciones informáticas</t>
  </si>
  <si>
    <t>Pérdidas, deterioro y variación de provisiones por operaciones comerciales</t>
  </si>
  <si>
    <t>Periodo de</t>
  </si>
  <si>
    <t xml:space="preserve">6 meses </t>
  </si>
  <si>
    <t>finalizado</t>
  </si>
  <si>
    <t>CUENTAS DE PÉRDIDAS Y GANANCIAS CONSOLIDADAS CORRESPONDIENTES A LOS PERIODOS DE 6 MESES</t>
  </si>
  <si>
    <t>Fondo de comercio de consolidación</t>
  </si>
  <si>
    <t>Socios externos</t>
  </si>
  <si>
    <t>ALTIA CONSULTORES, S.A. Y SOCIEDADES DEPENDIENTES</t>
  </si>
  <si>
    <t>RESULTADO CONSOLIDADO DEL EJERCICIO</t>
  </si>
  <si>
    <t>Resultado atribuido a la sociedad dominante</t>
  </si>
  <si>
    <t>-</t>
  </si>
  <si>
    <t>Activos financieros disponibles para la venta</t>
  </si>
  <si>
    <t>Deterioro y resultados por enajenaciones de inmovilizado</t>
  </si>
  <si>
    <t>Resultado del ejercicio atribuible a la Sociedad Dominante</t>
  </si>
  <si>
    <t>TOTAL INGRESOS Y GASTOS RECONOCIDOS (I+II+III)</t>
  </si>
  <si>
    <t>Capital</t>
  </si>
  <si>
    <t>TOTAL</t>
  </si>
  <si>
    <t xml:space="preserve">     Total ingresos y gastos reconocidos</t>
  </si>
  <si>
    <t xml:space="preserve">     Distribución de dividendos</t>
  </si>
  <si>
    <t xml:space="preserve">     Operaciones con acciones o participaciones propias (netas)</t>
  </si>
  <si>
    <t xml:space="preserve">     Otras variaciones del patrimonio neto-</t>
  </si>
  <si>
    <t xml:space="preserve">     Otras variaciones</t>
  </si>
  <si>
    <t xml:space="preserve">     Distribución de dividendos (Nota 9)</t>
  </si>
  <si>
    <t>Notas</t>
  </si>
  <si>
    <t>FLUJOS DE EFECTIVO DE LAS ACTIVIDADES DE EXPLOTACIÓN (I):</t>
  </si>
  <si>
    <t>Resultado del ejercicio antes de impuestos:</t>
  </si>
  <si>
    <t>Ajustes al resultado-</t>
  </si>
  <si>
    <t xml:space="preserve">   - Amortización del inmovilizado</t>
  </si>
  <si>
    <t xml:space="preserve">   - Correcciones valorativas por deterioro</t>
  </si>
  <si>
    <t xml:space="preserve">   - Ingresos financieros</t>
  </si>
  <si>
    <t xml:space="preserve">   - Gastos financieros</t>
  </si>
  <si>
    <t xml:space="preserve">   - Otros ingresos y gastos</t>
  </si>
  <si>
    <t>Cambios en el capital corriente-</t>
  </si>
  <si>
    <t xml:space="preserve">   - Existencias</t>
  </si>
  <si>
    <t xml:space="preserve">   - Deudores y otras cuentas a cobrar</t>
  </si>
  <si>
    <t xml:space="preserve">   - Otros activos corrientes</t>
  </si>
  <si>
    <t xml:space="preserve">   - Acreedores y otras cuentas a pagar</t>
  </si>
  <si>
    <t>Otros flujos de efectivo de las actividades de explotación-</t>
  </si>
  <si>
    <t xml:space="preserve">   - Pagos de intereses</t>
  </si>
  <si>
    <t xml:space="preserve">   - Cobros de intereses</t>
  </si>
  <si>
    <t xml:space="preserve">   - Cobros (Pagos) por impuesto sobre beneficios</t>
  </si>
  <si>
    <t>FLUJOS DE EFECTIVO DE LAS ACTIVIDADES DE INVERSIÓN (II):</t>
  </si>
  <si>
    <t>Pagos por inversiones-</t>
  </si>
  <si>
    <t xml:space="preserve">   - Inmovilizado intangible</t>
  </si>
  <si>
    <t xml:space="preserve">   - Inmovilizado material</t>
  </si>
  <si>
    <t>Cobros por desinversiones-</t>
  </si>
  <si>
    <t>FLUJOS DE EFECTIVO DE LAS ACTIVIDADES DE FINANCIACIÓN (III):</t>
  </si>
  <si>
    <t>Cobros y pagos por instrumentos de patrimonio</t>
  </si>
  <si>
    <t xml:space="preserve">   - Adquisición de instrumentos de patrimonio propio</t>
  </si>
  <si>
    <t xml:space="preserve">   - Enajenación de instrumentos de patrimonio propio</t>
  </si>
  <si>
    <t>Cobros y pagos por instrumentos de pasivo financiero</t>
  </si>
  <si>
    <t xml:space="preserve">   a) Emisión (+)</t>
  </si>
  <si>
    <t xml:space="preserve">           Deudas con entidades de crédito</t>
  </si>
  <si>
    <t xml:space="preserve">   b) Devolución y amortización de (-)</t>
  </si>
  <si>
    <t>Pagos por dividendos y remuneraciones de otros instrumentos de patrimonio</t>
  </si>
  <si>
    <t xml:space="preserve">   a) Dividendos</t>
  </si>
  <si>
    <t>AUMENTO/(DISMINUCIÓN) NETA DEL EFECTIVO O EQUIVALENTES (I+II+III):</t>
  </si>
  <si>
    <t>Efectivo o equivalentes al comienzo del ejercicio</t>
  </si>
  <si>
    <t>Efectivo o equivalentes al final del ejercicio</t>
  </si>
  <si>
    <t xml:space="preserve">Reservas </t>
  </si>
  <si>
    <t xml:space="preserve">   - Variación de provisiones</t>
  </si>
  <si>
    <t xml:space="preserve">   - Resultados por bajas y enajenaciones del inmovilizado</t>
  </si>
  <si>
    <t xml:space="preserve">   - Diferencias de cambio</t>
  </si>
  <si>
    <t xml:space="preserve">   - Otros activos y pasivos no corrientes</t>
  </si>
  <si>
    <t>RESULTADO DE LA CUENTA DE PÉRDIDAS Y GANANCIAS CONSOLIDADA (I)</t>
  </si>
  <si>
    <t>TOTAL INGRESOS Y GASTOS IMPUTADOS DIRECTAMENTE EN EL PATRIMONIO NETO CONSOLIDADO (II)</t>
  </si>
  <si>
    <t>TOTAL TRANSFERENCIAS A LA CUENTA DE PÉRDIDAS Y GANANCIAS CONSOLIDADA (III)</t>
  </si>
  <si>
    <t>Nota 4</t>
  </si>
  <si>
    <t>Nota 5</t>
  </si>
  <si>
    <t>Notas 4,5 y 6</t>
  </si>
  <si>
    <t>Nota 7</t>
  </si>
  <si>
    <t>Nota 8</t>
  </si>
  <si>
    <t>Nota 12</t>
  </si>
  <si>
    <t>Por valoración de instrumentos financieros (Nota 7)</t>
  </si>
  <si>
    <t>Nota 9</t>
  </si>
  <si>
    <t xml:space="preserve">     Operaciones con acciones o participaciones propias (netas) (Nota 9)</t>
  </si>
  <si>
    <t>Provisiones a corto plazo</t>
  </si>
  <si>
    <t>Deudas con empresas del Grupo a corto plazo</t>
  </si>
  <si>
    <t>Nota 10</t>
  </si>
  <si>
    <t>Resultado atribuido a socios externos</t>
  </si>
  <si>
    <t>OPERACIONES CONTINUADAS:</t>
  </si>
  <si>
    <t>Amortización del inmovilizado</t>
  </si>
  <si>
    <t>OPERACIONES INTERRUMPIDAS:</t>
  </si>
  <si>
    <t>Resultado del ejercicio procedente de operaciones interrumpidas, neto de impuestos</t>
  </si>
  <si>
    <t xml:space="preserve">ESTADOS DE CAMBIOS EN EL PATRIMONIO NETO CONSOLIDADO CORRESPONDIENTES A LOS PERIODOS </t>
  </si>
  <si>
    <t>A) ESTADOS DE INGRESOS Y GASTOS RECONOCIDOS CONSOLIDADOS</t>
  </si>
  <si>
    <t>Prima de Emisión</t>
  </si>
  <si>
    <t>(Acciones y Participaciones en Patrimonio Propias)</t>
  </si>
  <si>
    <t>Resultado del Ejercicio Atribuido a la Sociedad Dominante</t>
  </si>
  <si>
    <t>(Dividendo a Cuenta)</t>
  </si>
  <si>
    <t>Ajustes por Cambios de Valor</t>
  </si>
  <si>
    <t>Socios Externos</t>
  </si>
  <si>
    <t>B) ESTADOS TOTALES DE CAMBIOS EN EL PATRIMONIO NETO CONSOLIDADOS</t>
  </si>
  <si>
    <t xml:space="preserve">     Operaciones con socios o propietarios-</t>
  </si>
  <si>
    <t xml:space="preserve">ESTADOS DE FLUJOS DE EFECTIVO CONSOLIDADOS CORRESPONDIENTES A LOS PERIODOS </t>
  </si>
  <si>
    <t>30.06.19</t>
  </si>
  <si>
    <t>Créditos a empresas</t>
  </si>
  <si>
    <t>SALDO A 1 DE ENERO DE 2019</t>
  </si>
  <si>
    <t>SALDO A 30 DE JUNIO DE 2019</t>
  </si>
  <si>
    <t>De grupo</t>
  </si>
  <si>
    <t>BALANCES CONSOLIDADOS AL 30 DE JUNIO DE 2020 Y AL 31 DE DICIEMBRE DE 2019 (NOTAS 1 A 3)</t>
  </si>
  <si>
    <t>30.06.20</t>
  </si>
  <si>
    <t>Subvenciones de explotación</t>
  </si>
  <si>
    <t>DE SEIS MESES TERMINADOS EL 30 DE JUNIO DE 2020 Y DE 2019 (NOTAS 1 A 3)</t>
  </si>
  <si>
    <t>SALDO A 1 DE ENERO DE 2020</t>
  </si>
  <si>
    <t>SALDO A 30 DE JUNIO DE 2020</t>
  </si>
  <si>
    <t>Las Notas Explicativas adjuntas forman parte integrante del balance consolidado al 30 de junio de 2020.</t>
  </si>
  <si>
    <t>TERMINADOS EL 30 DE JUNIO DE 2020 Y DE 2019 (NOTAS 1 A 3)</t>
  </si>
  <si>
    <t>Las Notas Explicativas adjuntas forman parte integrante de la cuenta de pérdidas y ganancias consolidada correspondiente al periodo de seis meses terminado el 30 de junio de 2020.</t>
  </si>
  <si>
    <t>Aniticipos a proveedores</t>
  </si>
  <si>
    <t>31.12.19</t>
  </si>
  <si>
    <t>Desarrollo</t>
  </si>
  <si>
    <t>De terceros</t>
  </si>
  <si>
    <t>Las Notas Explicativas adjuntas forman parte integrante del estado de ingresos y gastos reconocidos consolidados correspondiente al periodo de seis meses terminado el 30 de junio de 2020.</t>
  </si>
  <si>
    <t>Efecto impositivo (Nota 12)</t>
  </si>
  <si>
    <t>Nota 13</t>
  </si>
  <si>
    <t>Nota 15</t>
  </si>
  <si>
    <t>Notas 7 y 15</t>
  </si>
  <si>
    <t>Inmovilizado intangible</t>
  </si>
  <si>
    <t>Inmovilizado material</t>
  </si>
  <si>
    <t>Inversiones en empresas del Grupo y multigrupo a largo plazo</t>
  </si>
  <si>
    <t>Deudores comerciales y otras cuentas a cobrar</t>
  </si>
  <si>
    <t>Existencias</t>
  </si>
  <si>
    <t>Inversiones financieras a largo plazo</t>
  </si>
  <si>
    <t>Inversiones en empresas asociadas a corto plazo</t>
  </si>
  <si>
    <t>Inversiones financieras a corto plazo</t>
  </si>
  <si>
    <t>Efectivo y otros activos líquidos equivalentes</t>
  </si>
  <si>
    <t>FONDOS PROPIOS</t>
  </si>
  <si>
    <t>Reservas</t>
  </si>
  <si>
    <t>Ajustes por cambios de valor</t>
  </si>
  <si>
    <t>Deudas a largo plazo</t>
  </si>
  <si>
    <t>Deudas a corto plazo</t>
  </si>
  <si>
    <t>Acreedores comerciales y otras cuentas a pagar</t>
  </si>
  <si>
    <t>Importe neto de la cifra de negocios</t>
  </si>
  <si>
    <t>Aprovisionamientos</t>
  </si>
  <si>
    <t>Otros ingresos de explotación</t>
  </si>
  <si>
    <t>Gastos de personal</t>
  </si>
  <si>
    <t>Otros gastos de explotación</t>
  </si>
  <si>
    <t>Ingresos financieros</t>
  </si>
  <si>
    <t>Gastos financieros</t>
  </si>
  <si>
    <t xml:space="preserve">Créditos a empresas </t>
  </si>
  <si>
    <t>Nota 11</t>
  </si>
  <si>
    <t>Las Notas Explicativas adjuntas forman parte integrante del estado total de cambios en el patrimonio neto consolidado correspondiente al periodo de seis meses terminado el 30 de junio de 2020.</t>
  </si>
  <si>
    <t xml:space="preserve">Las Notas Explicativas adjuntas forman parte integrante del estado de flujos de efectivo consolidado correspondiente 
al periodo de seis meses finalizado el 30 de junio de 2020.
</t>
  </si>
  <si>
    <t>Notas 4 y 5</t>
  </si>
  <si>
    <t>Nota 6</t>
  </si>
  <si>
    <t>Notas 8 y 15</t>
  </si>
  <si>
    <t>Notas 4 y 6</t>
  </si>
  <si>
    <t>Nota 1</t>
  </si>
  <si>
    <t xml:space="preserve">   - Otros activos</t>
  </si>
  <si>
    <t xml:space="preserve">   - Resultados por bajas y enajenaciones de instrumentos financieros</t>
  </si>
  <si>
    <t>Resultados por enajenaciones de instrumentos financieros</t>
  </si>
  <si>
    <t xml:space="preserve">           Deudas con entidades del grupo y asociadas</t>
  </si>
  <si>
    <t xml:space="preserve">   - Pago neto por combinación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</si>
</sst>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#_);\(#,###\)"/>
    <numFmt numFmtId="166" formatCode="_ * #,##0.00_ ;_ * \-#,##0.00_ ;_ * &quot;-&quot;??_ ;_ @_ "/>
    <numFmt numFmtId="167" formatCode="#,##0\ ;\(#,##0\);\-"/>
    <numFmt numFmtId="168" formatCode="#,##0\ ;\(#,##0\)\ ;\-\ "/>
    <numFmt numFmtId="169" formatCode="#,###_);\(#,###\);\-"/>
    <numFmt numFmtId="170" formatCode="#,##0.00\ ;\(#,##0.00\);\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4"/>
      <name val="Trebuchet MS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3"/>
      <name val="Trebuchet MS"/>
      <family val="2"/>
    </font>
    <font>
      <b/>
      <u/>
      <sz val="11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i/>
      <sz val="9"/>
      <name val="Trebuchet MS"/>
      <family val="2"/>
    </font>
    <font>
      <sz val="11"/>
      <color theme="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9"/>
      <name val="Trebuchet MS"/>
      <family val="2"/>
    </font>
    <font>
      <sz val="11"/>
      <color rgb="FF000000"/>
      <name val="Calibri"/>
      <family val="2"/>
    </font>
    <font>
      <b/>
      <u/>
      <sz val="9"/>
      <name val="Trebuchet MS"/>
      <family val="2"/>
    </font>
    <font>
      <sz val="9"/>
      <color theme="1"/>
      <name val="Trebuchet MS"/>
      <family val="2"/>
    </font>
    <font>
      <sz val="8"/>
      <color rgb="FF000000"/>
      <name val="Arial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1" fillId="0" borderId="0"/>
    <xf numFmtId="164" fontId="1" fillId="0" borderId="0" applyFont="0" applyFill="0" applyBorder="0" applyAlignment="0" applyProtection="0"/>
  </cellStyleXfs>
  <cellXfs count="382">
    <xf numFmtId="0" fontId="0" fillId="0" borderId="0" xfId="0"/>
    <xf numFmtId="4" fontId="6" fillId="0" borderId="0" xfId="2" applyNumberFormat="1" applyFont="1" applyFill="1"/>
    <xf numFmtId="165" fontId="6" fillId="0" borderId="0" xfId="2" applyNumberFormat="1" applyFont="1" applyFill="1"/>
    <xf numFmtId="4" fontId="6" fillId="0" borderId="0" xfId="2" applyNumberFormat="1" applyFont="1" applyFill="1" applyAlignment="1">
      <alignment horizontal="right"/>
    </xf>
    <xf numFmtId="4" fontId="7" fillId="0" borderId="0" xfId="2" applyNumberFormat="1" applyFont="1" applyFill="1" applyAlignment="1">
      <alignment horizontal="center"/>
    </xf>
    <xf numFmtId="4" fontId="11" fillId="0" borderId="0" xfId="2" applyNumberFormat="1" applyFont="1" applyFill="1" applyBorder="1" applyAlignment="1"/>
    <xf numFmtId="4" fontId="11" fillId="0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165" fontId="7" fillId="0" borderId="1" xfId="2" applyNumberFormat="1" applyFont="1" applyFill="1" applyBorder="1"/>
    <xf numFmtId="165" fontId="7" fillId="0" borderId="0" xfId="2" applyNumberFormat="1" applyFont="1" applyFill="1"/>
    <xf numFmtId="165" fontId="7" fillId="0" borderId="6" xfId="2" applyNumberFormat="1" applyFont="1" applyFill="1" applyBorder="1"/>
    <xf numFmtId="4" fontId="12" fillId="0" borderId="7" xfId="2" applyNumberFormat="1" applyFont="1" applyFill="1" applyBorder="1" applyAlignment="1">
      <alignment horizontal="center"/>
    </xf>
    <xf numFmtId="165" fontId="6" fillId="0" borderId="10" xfId="2" applyNumberFormat="1" applyFont="1" applyFill="1" applyBorder="1"/>
    <xf numFmtId="4" fontId="6" fillId="0" borderId="0" xfId="2" applyNumberFormat="1" applyFont="1" applyFill="1" applyBorder="1"/>
    <xf numFmtId="165" fontId="7" fillId="0" borderId="10" xfId="2" applyNumberFormat="1" applyFont="1" applyFill="1" applyBorder="1"/>
    <xf numFmtId="4" fontId="12" fillId="0" borderId="0" xfId="2" applyNumberFormat="1" applyFont="1" applyFill="1" applyBorder="1"/>
    <xf numFmtId="4" fontId="12" fillId="0" borderId="16" xfId="2" applyNumberFormat="1" applyFont="1" applyFill="1" applyBorder="1" applyAlignment="1">
      <alignment horizontal="center"/>
    </xf>
    <xf numFmtId="4" fontId="12" fillId="0" borderId="18" xfId="2" applyNumberFormat="1" applyFont="1" applyFill="1" applyBorder="1"/>
    <xf numFmtId="4" fontId="12" fillId="0" borderId="0" xfId="2" applyNumberFormat="1" applyFont="1" applyFill="1" applyBorder="1" applyAlignment="1">
      <alignment horizontal="center"/>
    </xf>
    <xf numFmtId="4" fontId="13" fillId="0" borderId="18" xfId="2" applyNumberFormat="1" applyFont="1" applyFill="1" applyBorder="1"/>
    <xf numFmtId="4" fontId="11" fillId="0" borderId="0" xfId="2" applyNumberFormat="1" applyFont="1" applyFill="1" applyBorder="1"/>
    <xf numFmtId="167" fontId="11" fillId="0" borderId="16" xfId="2" applyNumberFormat="1" applyFont="1" applyFill="1" applyBorder="1" applyAlignment="1">
      <alignment horizontal="right"/>
    </xf>
    <xf numFmtId="4" fontId="11" fillId="0" borderId="18" xfId="2" applyNumberFormat="1" applyFont="1" applyFill="1" applyBorder="1"/>
    <xf numFmtId="3" fontId="6" fillId="0" borderId="0" xfId="2" applyNumberFormat="1" applyFont="1" applyFill="1"/>
    <xf numFmtId="4" fontId="7" fillId="0" borderId="0" xfId="2" applyNumberFormat="1" applyFont="1" applyFill="1" applyBorder="1" applyAlignment="1">
      <alignment horizontal="center"/>
    </xf>
    <xf numFmtId="4" fontId="7" fillId="0" borderId="0" xfId="2" applyNumberFormat="1" applyFont="1" applyFill="1"/>
    <xf numFmtId="4" fontId="12" fillId="0" borderId="18" xfId="2" applyNumberFormat="1" applyFont="1" applyFill="1" applyBorder="1" applyAlignment="1">
      <alignment horizontal="left"/>
    </xf>
    <xf numFmtId="4" fontId="12" fillId="0" borderId="18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left"/>
    </xf>
    <xf numFmtId="167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Border="1"/>
    <xf numFmtId="4" fontId="10" fillId="0" borderId="0" xfId="2" applyNumberFormat="1" applyFont="1" applyFill="1" applyAlignment="1">
      <alignment horizontal="centerContinuous"/>
    </xf>
    <xf numFmtId="4" fontId="10" fillId="0" borderId="0" xfId="2" applyNumberFormat="1" applyFont="1" applyFill="1" applyAlignment="1">
      <alignment horizontal="right"/>
    </xf>
    <xf numFmtId="167" fontId="12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4" fontId="6" fillId="0" borderId="0" xfId="2" applyNumberFormat="1" applyFont="1" applyFill="1" applyAlignment="1">
      <alignment horizontal="left"/>
    </xf>
    <xf numFmtId="4" fontId="14" fillId="0" borderId="0" xfId="4" applyNumberFormat="1" applyFont="1" applyFill="1" applyAlignment="1">
      <alignment horizontal="center"/>
    </xf>
    <xf numFmtId="167" fontId="6" fillId="0" borderId="0" xfId="2" applyNumberFormat="1" applyFont="1" applyFill="1"/>
    <xf numFmtId="165" fontId="5" fillId="0" borderId="0" xfId="2" applyNumberFormat="1" applyFont="1"/>
    <xf numFmtId="165" fontId="15" fillId="0" borderId="0" xfId="2" applyNumberFormat="1" applyFont="1" applyFill="1"/>
    <xf numFmtId="165" fontId="15" fillId="0" borderId="0" xfId="2" applyNumberFormat="1" applyFont="1" applyFill="1" applyAlignment="1">
      <alignment horizontal="center"/>
    </xf>
    <xf numFmtId="4" fontId="15" fillId="0" borderId="0" xfId="2" applyNumberFormat="1" applyFont="1" applyFill="1" applyAlignment="1">
      <alignment horizontal="right"/>
    </xf>
    <xf numFmtId="165" fontId="15" fillId="0" borderId="0" xfId="2" applyNumberFormat="1" applyFont="1"/>
    <xf numFmtId="165" fontId="16" fillId="0" borderId="0" xfId="2" applyNumberFormat="1" applyFont="1"/>
    <xf numFmtId="165" fontId="7" fillId="0" borderId="0" xfId="2" applyNumberFormat="1" applyFont="1" applyFill="1" applyAlignment="1">
      <alignment horizontal="center"/>
    </xf>
    <xf numFmtId="4" fontId="7" fillId="0" borderId="0" xfId="2" applyNumberFormat="1" applyFont="1" applyFill="1" applyAlignment="1">
      <alignment horizontal="right"/>
    </xf>
    <xf numFmtId="165" fontId="6" fillId="0" borderId="0" xfId="2" applyNumberFormat="1" applyFont="1"/>
    <xf numFmtId="165" fontId="7" fillId="0" borderId="26" xfId="2" applyNumberFormat="1" applyFont="1" applyFill="1" applyBorder="1"/>
    <xf numFmtId="165" fontId="7" fillId="0" borderId="0" xfId="2" applyNumberFormat="1" applyFont="1"/>
    <xf numFmtId="165" fontId="7" fillId="0" borderId="18" xfId="2" applyNumberFormat="1" applyFont="1" applyFill="1" applyBorder="1"/>
    <xf numFmtId="165" fontId="12" fillId="0" borderId="21" xfId="2" applyNumberFormat="1" applyFont="1" applyFill="1" applyBorder="1" applyAlignment="1">
      <alignment horizontal="center"/>
    </xf>
    <xf numFmtId="4" fontId="12" fillId="0" borderId="9" xfId="2" quotePrefix="1" applyNumberFormat="1" applyFont="1" applyFill="1" applyBorder="1" applyAlignment="1">
      <alignment horizontal="center"/>
    </xf>
    <xf numFmtId="165" fontId="6" fillId="0" borderId="18" xfId="2" applyNumberFormat="1" applyFont="1" applyFill="1" applyBorder="1"/>
    <xf numFmtId="165" fontId="12" fillId="0" borderId="0" xfId="2" applyNumberFormat="1" applyFont="1" applyFill="1" applyBorder="1"/>
    <xf numFmtId="165" fontId="11" fillId="0" borderId="0" xfId="2" applyNumberFormat="1" applyFont="1" applyFill="1" applyBorder="1"/>
    <xf numFmtId="10" fontId="6" fillId="0" borderId="0" xfId="5" applyNumberFormat="1" applyFont="1"/>
    <xf numFmtId="9" fontId="6" fillId="0" borderId="0" xfId="2" applyNumberFormat="1" applyFont="1"/>
    <xf numFmtId="165" fontId="11" fillId="0" borderId="0" xfId="2" applyNumberFormat="1" applyFont="1" applyFill="1" applyBorder="1" applyAlignment="1">
      <alignment horizontal="left"/>
    </xf>
    <xf numFmtId="165" fontId="17" fillId="0" borderId="0" xfId="2" applyNumberFormat="1" applyFont="1" applyFill="1" applyBorder="1"/>
    <xf numFmtId="165" fontId="7" fillId="0" borderId="22" xfId="2" applyNumberFormat="1" applyFont="1" applyFill="1" applyBorder="1"/>
    <xf numFmtId="165" fontId="7" fillId="0" borderId="0" xfId="2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4" fontId="12" fillId="0" borderId="0" xfId="2" applyNumberFormat="1" applyFont="1" applyFill="1" applyBorder="1" applyAlignment="1">
      <alignment horizontal="right"/>
    </xf>
    <xf numFmtId="165" fontId="16" fillId="0" borderId="0" xfId="2" applyNumberFormat="1" applyFont="1" applyFill="1" applyAlignment="1">
      <alignment horizontal="centerContinuous"/>
    </xf>
    <xf numFmtId="4" fontId="7" fillId="0" borderId="0" xfId="1" applyNumberFormat="1" applyFont="1" applyFill="1" applyAlignment="1">
      <alignment horizontal="center"/>
    </xf>
    <xf numFmtId="165" fontId="11" fillId="0" borderId="24" xfId="2" applyNumberFormat="1" applyFont="1" applyFill="1" applyBorder="1"/>
    <xf numFmtId="167" fontId="7" fillId="0" borderId="0" xfId="2" applyNumberFormat="1" applyFont="1" applyFill="1" applyAlignment="1">
      <alignment horizontal="right"/>
    </xf>
    <xf numFmtId="3" fontId="6" fillId="0" borderId="0" xfId="2" applyNumberFormat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3" fontId="12" fillId="0" borderId="16" xfId="2" applyNumberFormat="1" applyFont="1" applyFill="1" applyBorder="1" applyAlignment="1">
      <alignment horizontal="right"/>
    </xf>
    <xf numFmtId="3" fontId="11" fillId="0" borderId="16" xfId="2" applyNumberFormat="1" applyFont="1" applyFill="1" applyBorder="1" applyAlignment="1">
      <alignment horizontal="right"/>
    </xf>
    <xf numFmtId="3" fontId="11" fillId="0" borderId="17" xfId="2" applyNumberFormat="1" applyFont="1" applyFill="1" applyBorder="1" applyAlignment="1">
      <alignment horizontal="right"/>
    </xf>
    <xf numFmtId="3" fontId="12" fillId="0" borderId="25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Alignment="1">
      <alignment horizontal="center"/>
    </xf>
    <xf numFmtId="3" fontId="14" fillId="0" borderId="0" xfId="4" applyNumberFormat="1" applyFont="1" applyFill="1" applyAlignment="1">
      <alignment horizontal="center"/>
    </xf>
    <xf numFmtId="3" fontId="7" fillId="0" borderId="0" xfId="2" applyNumberFormat="1" applyFont="1" applyFill="1"/>
    <xf numFmtId="168" fontId="7" fillId="0" borderId="0" xfId="2" applyNumberFormat="1" applyFont="1" applyFill="1" applyAlignment="1">
      <alignment horizontal="center"/>
    </xf>
    <xf numFmtId="168" fontId="12" fillId="0" borderId="8" xfId="2" applyNumberFormat="1" applyFont="1" applyFill="1" applyBorder="1" applyAlignment="1">
      <alignment horizontal="right"/>
    </xf>
    <xf numFmtId="168" fontId="12" fillId="0" borderId="11" xfId="2" applyNumberFormat="1" applyFont="1" applyFill="1" applyBorder="1" applyAlignment="1">
      <alignment horizontal="right"/>
    </xf>
    <xf numFmtId="168" fontId="11" fillId="0" borderId="16" xfId="2" applyNumberFormat="1" applyFont="1" applyFill="1" applyBorder="1" applyAlignment="1">
      <alignment horizontal="right"/>
    </xf>
    <xf numFmtId="168" fontId="11" fillId="0" borderId="8" xfId="2" applyNumberFormat="1" applyFont="1" applyFill="1" applyBorder="1" applyAlignment="1">
      <alignment horizontal="right"/>
    </xf>
    <xf numFmtId="168" fontId="7" fillId="0" borderId="0" xfId="2" applyNumberFormat="1" applyFont="1" applyFill="1" applyAlignment="1">
      <alignment horizontal="right"/>
    </xf>
    <xf numFmtId="168" fontId="12" fillId="0" borderId="0" xfId="2" applyNumberFormat="1" applyFont="1" applyFill="1" applyBorder="1" applyAlignment="1">
      <alignment horizontal="center"/>
    </xf>
    <xf numFmtId="168" fontId="7" fillId="0" borderId="0" xfId="2" applyNumberFormat="1" applyFont="1" applyFill="1" applyBorder="1" applyAlignment="1">
      <alignment horizontal="center"/>
    </xf>
    <xf numFmtId="168" fontId="6" fillId="0" borderId="0" xfId="2" applyNumberFormat="1" applyFont="1" applyFill="1"/>
    <xf numFmtId="168" fontId="12" fillId="0" borderId="29" xfId="2" applyNumberFormat="1" applyFont="1" applyFill="1" applyBorder="1" applyAlignment="1">
      <alignment horizontal="right" vertical="center"/>
    </xf>
    <xf numFmtId="167" fontId="15" fillId="0" borderId="0" xfId="2" applyNumberFormat="1" applyFont="1" applyFill="1" applyAlignment="1">
      <alignment horizontal="center"/>
    </xf>
    <xf numFmtId="167" fontId="12" fillId="0" borderId="2" xfId="2" applyNumberFormat="1" applyFont="1" applyFill="1" applyBorder="1" applyAlignment="1">
      <alignment horizontal="center"/>
    </xf>
    <xf numFmtId="167" fontId="7" fillId="0" borderId="0" xfId="1" applyNumberFormat="1" applyFont="1" applyFill="1" applyAlignment="1">
      <alignment horizontal="center"/>
    </xf>
    <xf numFmtId="3" fontId="12" fillId="0" borderId="17" xfId="2" applyNumberFormat="1" applyFont="1" applyFill="1" applyBorder="1" applyAlignment="1">
      <alignment horizontal="right"/>
    </xf>
    <xf numFmtId="168" fontId="12" fillId="0" borderId="16" xfId="2" applyNumberFormat="1" applyFont="1" applyFill="1" applyBorder="1" applyAlignment="1">
      <alignment horizontal="right"/>
    </xf>
    <xf numFmtId="165" fontId="12" fillId="0" borderId="0" xfId="2" applyNumberFormat="1" applyFont="1"/>
    <xf numFmtId="165" fontId="12" fillId="0" borderId="0" xfId="2" applyNumberFormat="1" applyFont="1" applyAlignment="1"/>
    <xf numFmtId="165" fontId="11" fillId="0" borderId="0" xfId="2" applyNumberFormat="1" applyFont="1"/>
    <xf numFmtId="165" fontId="12" fillId="0" borderId="1" xfId="2" applyNumberFormat="1" applyFont="1" applyBorder="1"/>
    <xf numFmtId="165" fontId="12" fillId="0" borderId="26" xfId="2" applyNumberFormat="1" applyFont="1" applyBorder="1"/>
    <xf numFmtId="165" fontId="12" fillId="0" borderId="10" xfId="2" applyNumberFormat="1" applyFont="1" applyBorder="1"/>
    <xf numFmtId="165" fontId="12" fillId="0" borderId="18" xfId="2" applyNumberFormat="1" applyFont="1" applyBorder="1"/>
    <xf numFmtId="165" fontId="12" fillId="0" borderId="6" xfId="2" applyNumberFormat="1" applyFont="1" applyBorder="1"/>
    <xf numFmtId="165" fontId="12" fillId="0" borderId="21" xfId="2" applyNumberFormat="1" applyFont="1" applyBorder="1" applyAlignment="1">
      <alignment horizontal="center"/>
    </xf>
    <xf numFmtId="4" fontId="12" fillId="0" borderId="8" xfId="2" quotePrefix="1" applyNumberFormat="1" applyFont="1" applyFill="1" applyBorder="1" applyAlignment="1">
      <alignment horizontal="center"/>
    </xf>
    <xf numFmtId="165" fontId="11" fillId="0" borderId="10" xfId="2" applyNumberFormat="1" applyFont="1" applyBorder="1"/>
    <xf numFmtId="165" fontId="11" fillId="0" borderId="0" xfId="2" applyNumberFormat="1" applyFont="1" applyBorder="1"/>
    <xf numFmtId="165" fontId="11" fillId="0" borderId="20" xfId="2" applyNumberFormat="1" applyFont="1" applyBorder="1"/>
    <xf numFmtId="165" fontId="12" fillId="0" borderId="0" xfId="2" applyNumberFormat="1" applyFont="1" applyBorder="1"/>
    <xf numFmtId="165" fontId="11" fillId="0" borderId="15" xfId="2" applyNumberFormat="1" applyFont="1" applyFill="1" applyBorder="1"/>
    <xf numFmtId="165" fontId="11" fillId="0" borderId="22" xfId="2" applyNumberFormat="1" applyFont="1" applyBorder="1"/>
    <xf numFmtId="165" fontId="11" fillId="0" borderId="0" xfId="2" applyNumberFormat="1" applyFont="1" applyFill="1"/>
    <xf numFmtId="0" fontId="11" fillId="0" borderId="0" xfId="2" applyFont="1" applyFill="1" applyAlignment="1"/>
    <xf numFmtId="165" fontId="11" fillId="0" borderId="0" xfId="2" applyNumberFormat="1" applyFont="1" applyAlignment="1">
      <alignment horizontal="centerContinuous"/>
    </xf>
    <xf numFmtId="165" fontId="11" fillId="0" borderId="0" xfId="2" applyNumberFormat="1" applyFont="1" applyAlignment="1">
      <alignment horizontal="center"/>
    </xf>
    <xf numFmtId="165" fontId="11" fillId="0" borderId="0" xfId="2" applyNumberFormat="1" applyFont="1" applyFill="1" applyAlignment="1">
      <alignment horizontal="center" wrapText="1"/>
    </xf>
    <xf numFmtId="165" fontId="12" fillId="0" borderId="0" xfId="2" applyNumberFormat="1" applyFont="1" applyFill="1" applyAlignment="1">
      <alignment horizontal="center"/>
    </xf>
    <xf numFmtId="165" fontId="12" fillId="0" borderId="0" xfId="2" applyNumberFormat="1" applyFont="1" applyFill="1"/>
    <xf numFmtId="165" fontId="19" fillId="0" borderId="0" xfId="2" applyNumberFormat="1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165" fontId="12" fillId="0" borderId="26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5" fontId="12" fillId="0" borderId="6" xfId="2" applyNumberFormat="1" applyFont="1" applyFill="1" applyBorder="1" applyAlignment="1">
      <alignment horizontal="center"/>
    </xf>
    <xf numFmtId="165" fontId="11" fillId="0" borderId="10" xfId="2" applyNumberFormat="1" applyFont="1" applyFill="1" applyBorder="1"/>
    <xf numFmtId="165" fontId="11" fillId="0" borderId="18" xfId="2" applyNumberFormat="1" applyFont="1" applyFill="1" applyBorder="1"/>
    <xf numFmtId="165" fontId="11" fillId="0" borderId="11" xfId="2" applyNumberFormat="1" applyFont="1" applyFill="1" applyBorder="1"/>
    <xf numFmtId="165" fontId="11" fillId="0" borderId="17" xfId="2" applyNumberFormat="1" applyFont="1" applyFill="1" applyBorder="1"/>
    <xf numFmtId="165" fontId="11" fillId="0" borderId="16" xfId="2" applyNumberFormat="1" applyFont="1" applyFill="1" applyBorder="1"/>
    <xf numFmtId="165" fontId="12" fillId="0" borderId="10" xfId="2" applyNumberFormat="1" applyFont="1" applyFill="1" applyBorder="1"/>
    <xf numFmtId="165" fontId="12" fillId="0" borderId="0" xfId="0" applyNumberFormat="1" applyFont="1" applyFill="1" applyBorder="1"/>
    <xf numFmtId="167" fontId="12" fillId="0" borderId="12" xfId="0" applyNumberFormat="1" applyFont="1" applyFill="1" applyBorder="1" applyAlignment="1">
      <alignment horizontal="right"/>
    </xf>
    <xf numFmtId="167" fontId="12" fillId="0" borderId="34" xfId="0" applyNumberFormat="1" applyFont="1" applyFill="1" applyBorder="1" applyAlignment="1">
      <alignment horizontal="right"/>
    </xf>
    <xf numFmtId="167" fontId="12" fillId="0" borderId="35" xfId="0" applyNumberFormat="1" applyFont="1" applyFill="1" applyBorder="1" applyAlignment="1">
      <alignment horizontal="right"/>
    </xf>
    <xf numFmtId="167" fontId="12" fillId="0" borderId="19" xfId="0" applyNumberFormat="1" applyFont="1" applyFill="1" applyBorder="1" applyAlignment="1">
      <alignment horizontal="right"/>
    </xf>
    <xf numFmtId="167" fontId="12" fillId="0" borderId="11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167" fontId="12" fillId="0" borderId="17" xfId="0" applyNumberFormat="1" applyFont="1" applyFill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5" xfId="0" applyNumberFormat="1" applyFont="1" applyFill="1" applyBorder="1" applyAlignment="1">
      <alignment horizontal="right"/>
    </xf>
    <xf numFmtId="165" fontId="12" fillId="0" borderId="18" xfId="0" applyNumberFormat="1" applyFont="1" applyFill="1" applyBorder="1"/>
    <xf numFmtId="167" fontId="12" fillId="0" borderId="16" xfId="4" quotePrefix="1" applyNumberFormat="1" applyFont="1" applyFill="1" applyBorder="1" applyAlignment="1">
      <alignment horizontal="right"/>
    </xf>
    <xf numFmtId="167" fontId="12" fillId="0" borderId="17" xfId="4" quotePrefix="1" applyNumberFormat="1" applyFont="1" applyFill="1" applyBorder="1" applyAlignment="1">
      <alignment horizontal="right"/>
    </xf>
    <xf numFmtId="165" fontId="11" fillId="0" borderId="18" xfId="0" applyNumberFormat="1" applyFont="1" applyFill="1" applyBorder="1"/>
    <xf numFmtId="167" fontId="11" fillId="0" borderId="16" xfId="4" quotePrefix="1" applyNumberFormat="1" applyFont="1" applyFill="1" applyBorder="1" applyAlignment="1">
      <alignment horizontal="right"/>
    </xf>
    <xf numFmtId="167" fontId="11" fillId="0" borderId="17" xfId="4" quotePrefix="1" applyNumberFormat="1" applyFont="1" applyFill="1" applyBorder="1" applyAlignment="1">
      <alignment horizontal="right"/>
    </xf>
    <xf numFmtId="167" fontId="11" fillId="0" borderId="15" xfId="0" applyNumberFormat="1" applyFont="1" applyFill="1" applyBorder="1" applyAlignment="1">
      <alignment horizontal="right"/>
    </xf>
    <xf numFmtId="167" fontId="12" fillId="0" borderId="12" xfId="4" quotePrefix="1" applyNumberFormat="1" applyFont="1" applyFill="1" applyBorder="1" applyAlignment="1">
      <alignment horizontal="right"/>
    </xf>
    <xf numFmtId="167" fontId="12" fillId="0" borderId="34" xfId="4" quotePrefix="1" applyNumberFormat="1" applyFont="1" applyFill="1" applyBorder="1" applyAlignment="1">
      <alignment horizontal="right"/>
    </xf>
    <xf numFmtId="167" fontId="12" fillId="0" borderId="35" xfId="4" quotePrefix="1" applyNumberFormat="1" applyFont="1" applyFill="1" applyBorder="1" applyAlignment="1">
      <alignment horizontal="right"/>
    </xf>
    <xf numFmtId="167" fontId="11" fillId="0" borderId="16" xfId="4" quotePrefix="1" applyNumberFormat="1" applyFont="1" applyFill="1" applyBorder="1" applyAlignment="1">
      <alignment horizontal="center"/>
    </xf>
    <xf numFmtId="167" fontId="11" fillId="0" borderId="0" xfId="4" quotePrefix="1" applyNumberFormat="1" applyFont="1" applyFill="1" applyBorder="1" applyAlignment="1">
      <alignment horizontal="center"/>
    </xf>
    <xf numFmtId="167" fontId="11" fillId="0" borderId="17" xfId="4" quotePrefix="1" applyNumberFormat="1" applyFont="1" applyFill="1" applyBorder="1" applyAlignment="1">
      <alignment horizontal="center"/>
    </xf>
    <xf numFmtId="167" fontId="12" fillId="0" borderId="16" xfId="4" quotePrefix="1" applyNumberFormat="1" applyFont="1" applyFill="1" applyBorder="1" applyAlignment="1">
      <alignment horizontal="center"/>
    </xf>
    <xf numFmtId="167" fontId="12" fillId="0" borderId="0" xfId="4" quotePrefix="1" applyNumberFormat="1" applyFont="1" applyFill="1" applyBorder="1" applyAlignment="1">
      <alignment horizontal="center"/>
    </xf>
    <xf numFmtId="167" fontId="12" fillId="0" borderId="17" xfId="4" quotePrefix="1" applyNumberFormat="1" applyFont="1" applyFill="1" applyBorder="1" applyAlignment="1">
      <alignment horizontal="center"/>
    </xf>
    <xf numFmtId="165" fontId="12" fillId="0" borderId="22" xfId="2" applyNumberFormat="1" applyFont="1" applyFill="1" applyBorder="1"/>
    <xf numFmtId="165" fontId="12" fillId="0" borderId="36" xfId="0" applyNumberFormat="1" applyFont="1" applyFill="1" applyBorder="1"/>
    <xf numFmtId="164" fontId="11" fillId="0" borderId="0" xfId="1" applyFont="1" applyFill="1"/>
    <xf numFmtId="165" fontId="12" fillId="0" borderId="1" xfId="2" applyNumberFormat="1" applyFont="1" applyFill="1" applyBorder="1"/>
    <xf numFmtId="165" fontId="12" fillId="0" borderId="6" xfId="2" applyNumberFormat="1" applyFont="1" applyFill="1" applyBorder="1"/>
    <xf numFmtId="165" fontId="12" fillId="0" borderId="10" xfId="2" applyNumberFormat="1" applyFont="1" applyFill="1" applyBorder="1" applyAlignment="1"/>
    <xf numFmtId="165" fontId="12" fillId="0" borderId="0" xfId="2" applyNumberFormat="1" applyFont="1" applyFill="1" applyAlignment="1"/>
    <xf numFmtId="165" fontId="11" fillId="0" borderId="0" xfId="2" applyNumberFormat="1" applyFont="1" applyFill="1" applyAlignment="1">
      <alignment horizontal="centerContinuous"/>
    </xf>
    <xf numFmtId="167" fontId="12" fillId="0" borderId="12" xfId="4" quotePrefix="1" applyNumberFormat="1" applyFont="1" applyFill="1" applyBorder="1" applyAlignment="1">
      <alignment horizontal="center"/>
    </xf>
    <xf numFmtId="167" fontId="12" fillId="0" borderId="28" xfId="0" applyNumberFormat="1" applyFont="1" applyFill="1" applyBorder="1" applyAlignment="1">
      <alignment horizontal="right"/>
    </xf>
    <xf numFmtId="167" fontId="12" fillId="0" borderId="25" xfId="0" applyNumberFormat="1" applyFont="1" applyFill="1" applyBorder="1" applyAlignment="1">
      <alignment horizontal="right"/>
    </xf>
    <xf numFmtId="167" fontId="12" fillId="0" borderId="27" xfId="0" applyNumberFormat="1" applyFont="1" applyFill="1" applyBorder="1" applyAlignment="1">
      <alignment horizontal="right"/>
    </xf>
    <xf numFmtId="170" fontId="11" fillId="0" borderId="16" xfId="4" quotePrefix="1" applyNumberFormat="1" applyFont="1" applyFill="1" applyBorder="1" applyAlignment="1">
      <alignment horizontal="right"/>
    </xf>
    <xf numFmtId="170" fontId="11" fillId="0" borderId="0" xfId="4" quotePrefix="1" applyNumberFormat="1" applyFont="1" applyFill="1" applyBorder="1" applyAlignment="1">
      <alignment horizontal="right"/>
    </xf>
    <xf numFmtId="170" fontId="11" fillId="0" borderId="33" xfId="4" quotePrefix="1" applyNumberFormat="1" applyFont="1" applyFill="1" applyBorder="1" applyAlignment="1">
      <alignment horizontal="right"/>
    </xf>
    <xf numFmtId="170" fontId="11" fillId="0" borderId="8" xfId="4" quotePrefix="1" applyNumberFormat="1" applyFont="1" applyFill="1" applyBorder="1" applyAlignment="1">
      <alignment horizontal="right"/>
    </xf>
    <xf numFmtId="170" fontId="11" fillId="0" borderId="17" xfId="4" quotePrefix="1" applyNumberFormat="1" applyFont="1" applyFill="1" applyBorder="1" applyAlignment="1">
      <alignment horizontal="right"/>
    </xf>
    <xf numFmtId="170" fontId="11" fillId="0" borderId="15" xfId="0" applyNumberFormat="1" applyFont="1" applyFill="1" applyBorder="1" applyAlignment="1">
      <alignment horizontal="right"/>
    </xf>
    <xf numFmtId="167" fontId="12" fillId="0" borderId="28" xfId="1" applyNumberFormat="1" applyFont="1" applyFill="1" applyBorder="1" applyAlignment="1">
      <alignment horizontal="right"/>
    </xf>
    <xf numFmtId="167" fontId="11" fillId="0" borderId="0" xfId="2" applyNumberFormat="1" applyFont="1" applyFill="1"/>
    <xf numFmtId="168" fontId="6" fillId="0" borderId="0" xfId="2" applyNumberFormat="1" applyFont="1" applyFill="1" applyAlignment="1">
      <alignment horizontal="right"/>
    </xf>
    <xf numFmtId="165" fontId="6" fillId="0" borderId="0" xfId="2" applyNumberFormat="1" applyFont="1" applyFill="1" applyAlignment="1"/>
    <xf numFmtId="165" fontId="19" fillId="0" borderId="0" xfId="2" applyNumberFormat="1" applyFont="1" applyFill="1" applyAlignment="1"/>
    <xf numFmtId="165" fontId="11" fillId="0" borderId="0" xfId="2" applyNumberFormat="1" applyFont="1" applyFill="1" applyAlignment="1"/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4" fontId="12" fillId="0" borderId="2" xfId="2" applyNumberFormat="1" applyFont="1" applyFill="1" applyBorder="1"/>
    <xf numFmtId="4" fontId="12" fillId="0" borderId="11" xfId="2" applyNumberFormat="1" applyFont="1" applyFill="1" applyBorder="1" applyAlignment="1">
      <alignment horizontal="center"/>
    </xf>
    <xf numFmtId="3" fontId="12" fillId="0" borderId="12" xfId="2" applyNumberFormat="1" applyFont="1" applyFill="1" applyBorder="1" applyAlignment="1">
      <alignment horizontal="center"/>
    </xf>
    <xf numFmtId="4" fontId="11" fillId="0" borderId="13" xfId="2" applyNumberFormat="1" applyFont="1" applyFill="1" applyBorder="1"/>
    <xf numFmtId="168" fontId="12" fillId="0" borderId="12" xfId="2" applyNumberFormat="1" applyFont="1" applyFill="1" applyBorder="1" applyAlignment="1">
      <alignment horizontal="center"/>
    </xf>
    <xf numFmtId="4" fontId="12" fillId="0" borderId="30" xfId="2" applyNumberFormat="1" applyFont="1" applyFill="1" applyBorder="1" applyAlignment="1">
      <alignment horizontal="right" vertical="center"/>
    </xf>
    <xf numFmtId="4" fontId="12" fillId="0" borderId="23" xfId="2" applyNumberFormat="1" applyFont="1" applyFill="1" applyBorder="1" applyAlignment="1">
      <alignment horizontal="right" vertical="center"/>
    </xf>
    <xf numFmtId="4" fontId="7" fillId="0" borderId="0" xfId="2" applyNumberFormat="1" applyFont="1" applyFill="1" applyAlignment="1">
      <alignment horizontal="right" vertical="center"/>
    </xf>
    <xf numFmtId="165" fontId="7" fillId="0" borderId="0" xfId="2" applyNumberFormat="1" applyFont="1" applyFill="1" applyAlignment="1">
      <alignment horizontal="right" vertical="center"/>
    </xf>
    <xf numFmtId="168" fontId="12" fillId="0" borderId="12" xfId="2" applyNumberFormat="1" applyFont="1" applyFill="1" applyBorder="1" applyAlignment="1">
      <alignment horizontal="right" vertical="center"/>
    </xf>
    <xf numFmtId="167" fontId="12" fillId="0" borderId="12" xfId="2" applyNumberFormat="1" applyFont="1" applyFill="1" applyBorder="1" applyAlignment="1">
      <alignment horizontal="right" vertical="center"/>
    </xf>
    <xf numFmtId="3" fontId="12" fillId="0" borderId="8" xfId="2" applyNumberFormat="1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68" fontId="12" fillId="0" borderId="8" xfId="2" applyNumberFormat="1" applyFont="1" applyFill="1" applyBorder="1" applyAlignment="1">
      <alignment horizontal="right" vertical="center"/>
    </xf>
    <xf numFmtId="167" fontId="12" fillId="0" borderId="17" xfId="2" applyNumberFormat="1" applyFont="1" applyFill="1" applyBorder="1" applyAlignment="1">
      <alignment horizontal="right" vertical="center"/>
    </xf>
    <xf numFmtId="167" fontId="11" fillId="0" borderId="17" xfId="2" applyNumberFormat="1" applyFont="1" applyFill="1" applyBorder="1" applyAlignment="1">
      <alignment horizontal="right" vertical="center"/>
    </xf>
    <xf numFmtId="167" fontId="12" fillId="0" borderId="17" xfId="2" quotePrefix="1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right" vertical="center"/>
    </xf>
    <xf numFmtId="167" fontId="12" fillId="0" borderId="11" xfId="2" applyNumberFormat="1" applyFont="1" applyFill="1" applyBorder="1" applyAlignment="1">
      <alignment horizontal="right" vertical="center"/>
    </xf>
    <xf numFmtId="167" fontId="11" fillId="0" borderId="8" xfId="2" quotePrefix="1" applyNumberFormat="1" applyFont="1" applyFill="1" applyBorder="1" applyAlignment="1">
      <alignment horizontal="right" vertical="center"/>
    </xf>
    <xf numFmtId="167" fontId="12" fillId="0" borderId="29" xfId="2" applyNumberFormat="1" applyFont="1" applyFill="1" applyBorder="1" applyAlignment="1">
      <alignment horizontal="right" vertical="center"/>
    </xf>
    <xf numFmtId="167" fontId="12" fillId="0" borderId="16" xfId="2" applyNumberFormat="1" applyFont="1" applyFill="1" applyBorder="1" applyAlignment="1">
      <alignment horizontal="center" vertical="center"/>
    </xf>
    <xf numFmtId="165" fontId="12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7" xfId="2" applyNumberFormat="1" applyFont="1" applyBorder="1" applyAlignment="1">
      <alignment vertical="center"/>
    </xf>
    <xf numFmtId="165" fontId="12" fillId="0" borderId="24" xfId="2" applyNumberFormat="1" applyFont="1" applyBorder="1" applyAlignment="1">
      <alignment vertical="center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Fill="1" applyAlignment="1"/>
    <xf numFmtId="165" fontId="22" fillId="0" borderId="0" xfId="2" applyNumberFormat="1" applyFont="1"/>
    <xf numFmtId="165" fontId="10" fillId="0" borderId="0" xfId="2" applyNumberFormat="1" applyFont="1"/>
    <xf numFmtId="165" fontId="12" fillId="0" borderId="4" xfId="2" applyNumberFormat="1" applyFont="1" applyFill="1" applyBorder="1" applyAlignment="1">
      <alignment horizontal="center" wrapText="1"/>
    </xf>
    <xf numFmtId="165" fontId="12" fillId="0" borderId="26" xfId="2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horizontal="center" vertical="center"/>
    </xf>
    <xf numFmtId="165" fontId="12" fillId="0" borderId="18" xfId="2" applyNumberFormat="1" applyFont="1" applyFill="1" applyBorder="1" applyAlignment="1">
      <alignment vertical="center"/>
    </xf>
    <xf numFmtId="4" fontId="12" fillId="0" borderId="16" xfId="0" applyNumberFormat="1" applyFont="1" applyFill="1" applyBorder="1" applyAlignment="1">
      <alignment horizontal="center" vertical="center"/>
    </xf>
    <xf numFmtId="165" fontId="12" fillId="0" borderId="21" xfId="2" applyNumberFormat="1" applyFont="1" applyFill="1" applyBorder="1" applyAlignment="1">
      <alignment horizontal="center" vertical="center"/>
    </xf>
    <xf numFmtId="4" fontId="12" fillId="0" borderId="8" xfId="2" quotePrefix="1" applyNumberFormat="1" applyFont="1" applyFill="1" applyBorder="1" applyAlignment="1">
      <alignment horizontal="center" vertical="center"/>
    </xf>
    <xf numFmtId="165" fontId="12" fillId="0" borderId="18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vertical="center"/>
    </xf>
    <xf numFmtId="165" fontId="11" fillId="0" borderId="18" xfId="2" applyNumberFormat="1" applyFont="1" applyFill="1" applyBorder="1" applyAlignment="1">
      <alignment horizontal="left" vertical="center"/>
    </xf>
    <xf numFmtId="165" fontId="11" fillId="0" borderId="16" xfId="2" applyNumberFormat="1" applyFont="1" applyFill="1" applyBorder="1" applyAlignment="1">
      <alignment vertical="center"/>
    </xf>
    <xf numFmtId="165" fontId="12" fillId="0" borderId="18" xfId="2" quotePrefix="1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>
      <alignment vertical="center"/>
    </xf>
    <xf numFmtId="165" fontId="12" fillId="0" borderId="0" xfId="2" applyNumberFormat="1" applyFont="1" applyFill="1" applyBorder="1" applyAlignment="1">
      <alignment vertical="center"/>
    </xf>
    <xf numFmtId="165" fontId="17" fillId="0" borderId="0" xfId="2" applyNumberFormat="1" applyFont="1" applyFill="1" applyBorder="1" applyAlignment="1">
      <alignment vertical="center"/>
    </xf>
    <xf numFmtId="165" fontId="13" fillId="0" borderId="16" xfId="2" applyNumberFormat="1" applyFont="1" applyFill="1" applyBorder="1" applyAlignment="1">
      <alignment horizontal="center" vertical="center"/>
    </xf>
    <xf numFmtId="165" fontId="11" fillId="0" borderId="36" xfId="2" applyNumberFormat="1" applyFont="1" applyFill="1" applyBorder="1" applyAlignment="1">
      <alignment vertical="center"/>
    </xf>
    <xf numFmtId="165" fontId="11" fillId="0" borderId="29" xfId="2" applyNumberFormat="1" applyFont="1" applyFill="1" applyBorder="1" applyAlignment="1">
      <alignment vertical="center"/>
    </xf>
    <xf numFmtId="4" fontId="12" fillId="0" borderId="3" xfId="2" applyNumberFormat="1" applyFont="1" applyFill="1" applyBorder="1" applyAlignment="1">
      <alignment horizontal="center"/>
    </xf>
    <xf numFmtId="4" fontId="12" fillId="0" borderId="5" xfId="2" applyNumberFormat="1" applyFont="1" applyFill="1" applyBorder="1" applyAlignment="1">
      <alignment horizontal="center"/>
    </xf>
    <xf numFmtId="4" fontId="12" fillId="0" borderId="15" xfId="2" applyNumberFormat="1" applyFont="1" applyFill="1" applyBorder="1" applyAlignment="1">
      <alignment horizontal="center"/>
    </xf>
    <xf numFmtId="170" fontId="11" fillId="0" borderId="16" xfId="4" quotePrefix="1" applyNumberFormat="1" applyFont="1" applyFill="1" applyBorder="1" applyAlignment="1">
      <alignment horizontal="center"/>
    </xf>
    <xf numFmtId="168" fontId="11" fillId="0" borderId="16" xfId="2" applyNumberFormat="1" applyFont="1" applyFill="1" applyBorder="1" applyAlignment="1">
      <alignment horizontal="center" vertical="center"/>
    </xf>
    <xf numFmtId="168" fontId="12" fillId="0" borderId="16" xfId="2" applyNumberFormat="1" applyFont="1" applyFill="1" applyBorder="1" applyAlignment="1">
      <alignment horizontal="right" vertical="center"/>
    </xf>
    <xf numFmtId="165" fontId="12" fillId="0" borderId="12" xfId="2" applyNumberFormat="1" applyFont="1" applyFill="1" applyBorder="1" applyAlignment="1">
      <alignment vertical="center"/>
    </xf>
    <xf numFmtId="169" fontId="12" fillId="0" borderId="12" xfId="2" quotePrefix="1" applyNumberFormat="1" applyFont="1" applyFill="1" applyBorder="1" applyAlignment="1">
      <alignment horizontal="right" vertical="center"/>
    </xf>
    <xf numFmtId="165" fontId="11" fillId="0" borderId="8" xfId="2" applyNumberFormat="1" applyFont="1" applyFill="1" applyBorder="1" applyAlignment="1">
      <alignment vertical="center"/>
    </xf>
    <xf numFmtId="165" fontId="12" fillId="0" borderId="25" xfId="2" applyNumberFormat="1" applyFont="1" applyFill="1" applyBorder="1" applyAlignment="1">
      <alignment vertical="center"/>
    </xf>
    <xf numFmtId="168" fontId="20" fillId="0" borderId="0" xfId="3" applyNumberFormat="1" applyFont="1"/>
    <xf numFmtId="168" fontId="6" fillId="0" borderId="0" xfId="2" applyNumberFormat="1" applyFont="1" applyFill="1" applyBorder="1"/>
    <xf numFmtId="168" fontId="11" fillId="0" borderId="0" xfId="2" applyNumberFormat="1" applyFont="1" applyFill="1" applyAlignment="1">
      <alignment horizontal="center" vertical="center"/>
    </xf>
    <xf numFmtId="167" fontId="12" fillId="0" borderId="16" xfId="4" quotePrefix="1" applyNumberFormat="1" applyFont="1" applyFill="1" applyBorder="1" applyAlignment="1">
      <alignment horizontal="right" vertical="center"/>
    </xf>
    <xf numFmtId="167" fontId="12" fillId="0" borderId="17" xfId="1" quotePrefix="1" applyNumberFormat="1" applyFont="1" applyFill="1" applyBorder="1" applyAlignment="1">
      <alignment horizontal="right" vertical="center"/>
    </xf>
    <xf numFmtId="167" fontId="12" fillId="0" borderId="17" xfId="0" applyNumberFormat="1" applyFont="1" applyFill="1" applyBorder="1" applyAlignment="1">
      <alignment horizontal="center"/>
    </xf>
    <xf numFmtId="167" fontId="12" fillId="0" borderId="16" xfId="0" applyNumberFormat="1" applyFont="1" applyFill="1" applyBorder="1" applyAlignment="1">
      <alignment horizontal="center"/>
    </xf>
    <xf numFmtId="168" fontId="12" fillId="0" borderId="25" xfId="0" applyNumberFormat="1" applyFont="1" applyFill="1" applyBorder="1" applyAlignment="1">
      <alignment horizontal="center" vertical="center"/>
    </xf>
    <xf numFmtId="167" fontId="11" fillId="0" borderId="17" xfId="4" quotePrefix="1" applyNumberFormat="1" applyFont="1" applyFill="1" applyBorder="1" applyAlignment="1">
      <alignment horizontal="right" vertical="center"/>
    </xf>
    <xf numFmtId="167" fontId="11" fillId="0" borderId="17" xfId="1" quotePrefix="1" applyNumberFormat="1" applyFont="1" applyFill="1" applyBorder="1" applyAlignment="1">
      <alignment horizontal="right"/>
    </xf>
    <xf numFmtId="167" fontId="12" fillId="0" borderId="17" xfId="4" quotePrefix="1" applyNumberFormat="1" applyFont="1" applyFill="1" applyBorder="1" applyAlignment="1">
      <alignment horizontal="right" vertical="center"/>
    </xf>
    <xf numFmtId="167" fontId="11" fillId="0" borderId="33" xfId="4" quotePrefix="1" applyNumberFormat="1" applyFont="1" applyFill="1" applyBorder="1" applyAlignment="1">
      <alignment horizontal="right" vertical="center"/>
    </xf>
    <xf numFmtId="4" fontId="6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14" xfId="2" applyNumberFormat="1" applyFont="1" applyFill="1" applyBorder="1" applyAlignment="1">
      <alignment horizontal="center"/>
    </xf>
    <xf numFmtId="167" fontId="12" fillId="0" borderId="17" xfId="2" applyNumberFormat="1" applyFont="1" applyFill="1" applyBorder="1" applyAlignment="1">
      <alignment horizontal="center"/>
    </xf>
    <xf numFmtId="4" fontId="12" fillId="0" borderId="17" xfId="2" applyNumberFormat="1" applyFont="1" applyFill="1" applyBorder="1" applyAlignment="1">
      <alignment horizontal="center"/>
    </xf>
    <xf numFmtId="167" fontId="11" fillId="0" borderId="17" xfId="2" applyNumberFormat="1" applyFont="1" applyFill="1" applyBorder="1" applyAlignment="1">
      <alignment horizontal="right"/>
    </xf>
    <xf numFmtId="165" fontId="12" fillId="0" borderId="16" xfId="2" applyNumberFormat="1" applyFont="1" applyFill="1" applyBorder="1"/>
    <xf numFmtId="4" fontId="12" fillId="0" borderId="8" xfId="2" applyNumberFormat="1" applyFont="1" applyFill="1" applyBorder="1" applyAlignment="1">
      <alignment horizontal="center"/>
    </xf>
    <xf numFmtId="165" fontId="7" fillId="0" borderId="18" xfId="2" applyNumberFormat="1" applyFont="1" applyFill="1" applyBorder="1" applyAlignment="1">
      <alignment horizontal="center"/>
    </xf>
    <xf numFmtId="165" fontId="7" fillId="0" borderId="16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165" fontId="12" fillId="0" borderId="29" xfId="2" applyNumberFormat="1" applyFont="1" applyFill="1" applyBorder="1" applyAlignment="1">
      <alignment horizontal="center"/>
    </xf>
    <xf numFmtId="9" fontId="6" fillId="0" borderId="0" xfId="5" applyFont="1"/>
    <xf numFmtId="9" fontId="7" fillId="0" borderId="0" xfId="5" applyFont="1" applyFill="1" applyAlignment="1">
      <alignment horizontal="center"/>
    </xf>
    <xf numFmtId="167" fontId="12" fillId="0" borderId="16" xfId="2" applyNumberFormat="1" applyFont="1" applyFill="1" applyBorder="1" applyAlignment="1">
      <alignment vertical="center"/>
    </xf>
    <xf numFmtId="167" fontId="11" fillId="0" borderId="16" xfId="2" applyNumberFormat="1" applyFont="1" applyFill="1" applyBorder="1" applyAlignment="1">
      <alignment horizontal="right" vertical="center"/>
    </xf>
    <xf numFmtId="167" fontId="11" fillId="0" borderId="16" xfId="2" applyNumberFormat="1" applyFont="1" applyFill="1" applyBorder="1" applyAlignment="1">
      <alignment vertical="center"/>
    </xf>
    <xf numFmtId="167" fontId="12" fillId="0" borderId="12" xfId="2" applyNumberFormat="1" applyFont="1" applyFill="1" applyBorder="1" applyAlignment="1">
      <alignment vertical="center"/>
    </xf>
    <xf numFmtId="167" fontId="11" fillId="0" borderId="16" xfId="2" quotePrefix="1" applyNumberFormat="1" applyFont="1" applyFill="1" applyBorder="1" applyAlignment="1">
      <alignment horizontal="right" vertical="center"/>
    </xf>
    <xf numFmtId="167" fontId="12" fillId="0" borderId="16" xfId="2" quotePrefix="1" applyNumberFormat="1" applyFont="1" applyFill="1" applyBorder="1" applyAlignment="1">
      <alignment horizontal="right" vertical="center"/>
    </xf>
    <xf numFmtId="167" fontId="11" fillId="0" borderId="16" xfId="4" applyNumberFormat="1" applyFont="1" applyFill="1" applyBorder="1" applyAlignment="1">
      <alignment horizontal="right" vertical="center"/>
    </xf>
    <xf numFmtId="167" fontId="11" fillId="0" borderId="29" xfId="2" applyNumberFormat="1" applyFont="1" applyFill="1" applyBorder="1" applyAlignment="1">
      <alignment vertical="center"/>
    </xf>
    <xf numFmtId="167" fontId="12" fillId="0" borderId="12" xfId="0" applyNumberFormat="1" applyFont="1" applyFill="1" applyBorder="1" applyAlignment="1">
      <alignment horizontal="right" vertical="center"/>
    </xf>
    <xf numFmtId="4" fontId="12" fillId="0" borderId="1" xfId="2" applyNumberFormat="1" applyFont="1" applyFill="1" applyBorder="1"/>
    <xf numFmtId="4" fontId="12" fillId="0" borderId="6" xfId="2" applyNumberFormat="1" applyFont="1" applyFill="1" applyBorder="1" applyAlignment="1">
      <alignment horizontal="center"/>
    </xf>
    <xf numFmtId="4" fontId="11" fillId="0" borderId="10" xfId="2" applyNumberFormat="1" applyFont="1" applyFill="1" applyBorder="1"/>
    <xf numFmtId="4" fontId="12" fillId="0" borderId="10" xfId="2" applyNumberFormat="1" applyFont="1" applyFill="1" applyBorder="1"/>
    <xf numFmtId="4" fontId="6" fillId="0" borderId="10" xfId="2" applyNumberFormat="1" applyFont="1" applyFill="1" applyBorder="1"/>
    <xf numFmtId="4" fontId="12" fillId="0" borderId="37" xfId="2" applyNumberFormat="1" applyFont="1" applyFill="1" applyBorder="1"/>
    <xf numFmtId="168" fontId="12" fillId="0" borderId="31" xfId="2" applyNumberFormat="1" applyFont="1" applyFill="1" applyBorder="1" applyAlignment="1">
      <alignment horizontal="right"/>
    </xf>
    <xf numFmtId="4" fontId="12" fillId="0" borderId="38" xfId="2" applyNumberFormat="1" applyFont="1" applyFill="1" applyBorder="1" applyAlignment="1">
      <alignment horizontal="center" vertical="center"/>
    </xf>
    <xf numFmtId="167" fontId="12" fillId="0" borderId="17" xfId="2" applyNumberFormat="1" applyFont="1" applyFill="1" applyBorder="1" applyAlignment="1">
      <alignment horizontal="center" vertical="center"/>
    </xf>
    <xf numFmtId="167" fontId="11" fillId="0" borderId="16" xfId="2" applyNumberFormat="1" applyFont="1" applyFill="1" applyBorder="1" applyAlignment="1">
      <alignment horizontal="center"/>
    </xf>
    <xf numFmtId="3" fontId="12" fillId="0" borderId="39" xfId="2" applyNumberFormat="1" applyFont="1" applyFill="1" applyBorder="1" applyAlignment="1">
      <alignment horizontal="center"/>
    </xf>
    <xf numFmtId="168" fontId="12" fillId="0" borderId="40" xfId="2" applyNumberFormat="1" applyFont="1" applyFill="1" applyBorder="1" applyAlignment="1">
      <alignment horizontal="center"/>
    </xf>
    <xf numFmtId="168" fontId="12" fillId="0" borderId="32" xfId="2" applyNumberFormat="1" applyFont="1" applyFill="1" applyBorder="1" applyAlignment="1">
      <alignment horizontal="right" vertical="center"/>
    </xf>
    <xf numFmtId="168" fontId="12" fillId="0" borderId="41" xfId="2" applyNumberFormat="1" applyFont="1" applyFill="1" applyBorder="1" applyAlignment="1">
      <alignment horizontal="right"/>
    </xf>
    <xf numFmtId="168" fontId="12" fillId="0" borderId="31" xfId="2" applyNumberFormat="1" applyFont="1" applyFill="1" applyBorder="1" applyAlignment="1">
      <alignment horizontal="right" vertical="center"/>
    </xf>
    <xf numFmtId="168" fontId="11" fillId="0" borderId="32" xfId="2" applyNumberFormat="1" applyFont="1" applyFill="1" applyBorder="1" applyAlignment="1">
      <alignment horizontal="right"/>
    </xf>
    <xf numFmtId="168" fontId="12" fillId="0" borderId="40" xfId="2" applyNumberFormat="1" applyFont="1" applyFill="1" applyBorder="1" applyAlignment="1">
      <alignment horizontal="right" vertical="center"/>
    </xf>
    <xf numFmtId="168" fontId="12" fillId="0" borderId="42" xfId="2" applyNumberFormat="1" applyFont="1" applyFill="1" applyBorder="1" applyAlignment="1">
      <alignment horizontal="right" vertical="center"/>
    </xf>
    <xf numFmtId="165" fontId="11" fillId="0" borderId="16" xfId="2" applyNumberFormat="1" applyFont="1" applyFill="1" applyBorder="1" applyAlignment="1">
      <alignment horizontal="right" vertical="center"/>
    </xf>
    <xf numFmtId="167" fontId="11" fillId="2" borderId="17" xfId="2" applyNumberFormat="1" applyFont="1" applyFill="1" applyBorder="1" applyAlignment="1">
      <alignment horizontal="right" vertical="center"/>
    </xf>
    <xf numFmtId="167" fontId="12" fillId="0" borderId="33" xfId="2" quotePrefix="1" applyNumberFormat="1" applyFont="1" applyFill="1" applyBorder="1" applyAlignment="1">
      <alignment horizontal="center"/>
    </xf>
    <xf numFmtId="168" fontId="12" fillId="0" borderId="16" xfId="2" applyNumberFormat="1" applyFont="1" applyFill="1" applyBorder="1" applyAlignment="1">
      <alignment horizontal="center"/>
    </xf>
    <xf numFmtId="165" fontId="4" fillId="0" borderId="0" xfId="2" applyNumberFormat="1" applyFont="1" applyFill="1" applyBorder="1"/>
    <xf numFmtId="165" fontId="6" fillId="0" borderId="0" xfId="2" applyNumberFormat="1" applyFont="1" applyFill="1" applyBorder="1"/>
    <xf numFmtId="165" fontId="8" fillId="0" borderId="0" xfId="2" applyNumberFormat="1" applyFont="1" applyFill="1" applyBorder="1" applyAlignment="1">
      <alignment horizontal="centerContinuous"/>
    </xf>
    <xf numFmtId="165" fontId="6" fillId="0" borderId="0" xfId="2" applyNumberFormat="1" applyFont="1" applyFill="1" applyBorder="1" applyAlignment="1">
      <alignment horizontal="right" vertical="center"/>
    </xf>
    <xf numFmtId="3" fontId="12" fillId="0" borderId="9" xfId="2" applyNumberFormat="1" applyFont="1" applyFill="1" applyBorder="1" applyAlignment="1">
      <alignment horizontal="center"/>
    </xf>
    <xf numFmtId="167" fontId="11" fillId="0" borderId="15" xfId="2" applyNumberFormat="1" applyFont="1" applyFill="1" applyBorder="1" applyAlignment="1">
      <alignment horizontal="right"/>
    </xf>
    <xf numFmtId="168" fontId="11" fillId="0" borderId="15" xfId="2" applyNumberFormat="1" applyFont="1" applyFill="1" applyBorder="1" applyAlignment="1">
      <alignment horizontal="right"/>
    </xf>
    <xf numFmtId="168" fontId="12" fillId="0" borderId="15" xfId="2" applyNumberFormat="1" applyFont="1" applyFill="1" applyBorder="1" applyAlignment="1">
      <alignment horizontal="right"/>
    </xf>
    <xf numFmtId="167" fontId="12" fillId="0" borderId="15" xfId="2" applyNumberFormat="1" applyFont="1" applyFill="1" applyBorder="1" applyAlignment="1">
      <alignment horizontal="right"/>
    </xf>
    <xf numFmtId="168" fontId="12" fillId="0" borderId="19" xfId="2" applyNumberFormat="1" applyFont="1" applyFill="1" applyBorder="1" applyAlignment="1">
      <alignment horizontal="right" vertical="center"/>
    </xf>
    <xf numFmtId="168" fontId="12" fillId="0" borderId="9" xfId="2" applyNumberFormat="1" applyFont="1" applyFill="1" applyBorder="1" applyAlignment="1">
      <alignment horizontal="right"/>
    </xf>
    <xf numFmtId="3" fontId="12" fillId="0" borderId="11" xfId="2" applyNumberFormat="1" applyFont="1" applyFill="1" applyBorder="1" applyAlignment="1">
      <alignment horizontal="right"/>
    </xf>
    <xf numFmtId="3" fontId="11" fillId="0" borderId="8" xfId="2" applyNumberFormat="1" applyFont="1" applyFill="1" applyBorder="1" applyAlignment="1">
      <alignment horizontal="right"/>
    </xf>
    <xf numFmtId="167" fontId="12" fillId="0" borderId="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center"/>
    </xf>
    <xf numFmtId="167" fontId="12" fillId="0" borderId="9" xfId="2" quotePrefix="1" applyNumberFormat="1" applyFont="1" applyFill="1" applyBorder="1" applyAlignment="1">
      <alignment horizontal="center"/>
    </xf>
    <xf numFmtId="167" fontId="7" fillId="0" borderId="15" xfId="2" applyNumberFormat="1" applyFont="1" applyFill="1" applyBorder="1" applyAlignment="1">
      <alignment horizontal="center"/>
    </xf>
    <xf numFmtId="167" fontId="12" fillId="0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center" vertical="center"/>
    </xf>
    <xf numFmtId="168" fontId="11" fillId="0" borderId="15" xfId="2" applyNumberFormat="1" applyFont="1" applyFill="1" applyBorder="1" applyAlignment="1">
      <alignment horizontal="center" vertical="center"/>
    </xf>
    <xf numFmtId="167" fontId="12" fillId="0" borderId="15" xfId="2" quotePrefix="1" applyNumberFormat="1" applyFont="1" applyFill="1" applyBorder="1" applyAlignment="1">
      <alignment horizontal="right" vertical="center"/>
    </xf>
    <xf numFmtId="167" fontId="12" fillId="0" borderId="19" xfId="2" applyNumberFormat="1" applyFont="1" applyFill="1" applyBorder="1" applyAlignment="1">
      <alignment horizontal="right" vertical="center"/>
    </xf>
    <xf numFmtId="167" fontId="17" fillId="0" borderId="15" xfId="2" applyNumberFormat="1" applyFont="1" applyFill="1" applyBorder="1" applyAlignment="1">
      <alignment horizontal="right" vertical="center"/>
    </xf>
    <xf numFmtId="167" fontId="12" fillId="0" borderId="9" xfId="2" applyNumberFormat="1" applyFont="1" applyFill="1" applyBorder="1" applyAlignment="1">
      <alignment horizontal="right" vertical="center"/>
    </xf>
    <xf numFmtId="167" fontId="12" fillId="0" borderId="20" xfId="2" applyNumberFormat="1" applyFont="1" applyFill="1" applyBorder="1" applyAlignment="1">
      <alignment horizontal="right" vertical="center"/>
    </xf>
    <xf numFmtId="167" fontId="12" fillId="0" borderId="15" xfId="2" applyNumberFormat="1" applyFont="1" applyFill="1" applyBorder="1" applyAlignment="1">
      <alignment horizontal="center" vertical="center"/>
    </xf>
    <xf numFmtId="167" fontId="11" fillId="0" borderId="9" xfId="2" quotePrefix="1" applyNumberFormat="1" applyFont="1" applyFill="1" applyBorder="1" applyAlignment="1">
      <alignment horizontal="right" vertical="center"/>
    </xf>
    <xf numFmtId="167" fontId="12" fillId="0" borderId="43" xfId="2" applyNumberFormat="1" applyFont="1" applyFill="1" applyBorder="1" applyAlignment="1">
      <alignment horizontal="right" vertical="center"/>
    </xf>
    <xf numFmtId="168" fontId="12" fillId="0" borderId="15" xfId="2" applyNumberFormat="1" applyFont="1" applyFill="1" applyBorder="1" applyAlignment="1">
      <alignment horizontal="center" vertical="center"/>
    </xf>
    <xf numFmtId="169" fontId="12" fillId="0" borderId="19" xfId="2" quotePrefix="1" applyNumberFormat="1" applyFont="1" applyFill="1" applyBorder="1" applyAlignment="1">
      <alignment horizontal="right" vertical="center"/>
    </xf>
    <xf numFmtId="168" fontId="12" fillId="0" borderId="40" xfId="2" quotePrefix="1" applyNumberFormat="1" applyFont="1" applyFill="1" applyBorder="1" applyAlignment="1">
      <alignment horizontal="center" vertical="center"/>
    </xf>
    <xf numFmtId="169" fontId="11" fillId="0" borderId="16" xfId="2" quotePrefix="1" applyNumberFormat="1" applyFont="1" applyFill="1" applyBorder="1" applyAlignment="1">
      <alignment horizontal="right" vertical="center"/>
    </xf>
    <xf numFmtId="169" fontId="12" fillId="0" borderId="11" xfId="2" applyNumberFormat="1" applyFont="1" applyFill="1" applyBorder="1" applyAlignment="1">
      <alignment vertical="center"/>
    </xf>
    <xf numFmtId="167" fontId="17" fillId="0" borderId="17" xfId="2" applyNumberFormat="1" applyFont="1" applyFill="1" applyBorder="1" applyAlignment="1">
      <alignment horizontal="right" vertical="center"/>
    </xf>
    <xf numFmtId="165" fontId="12" fillId="0" borderId="16" xfId="2" applyNumberFormat="1" applyFont="1" applyFill="1" applyBorder="1" applyAlignment="1">
      <alignment horizontal="center" vertical="center"/>
    </xf>
    <xf numFmtId="0" fontId="0" fillId="0" borderId="0" xfId="0" applyFill="1"/>
    <xf numFmtId="165" fontId="12" fillId="0" borderId="19" xfId="2" applyNumberFormat="1" applyFont="1" applyFill="1" applyBorder="1" applyAlignment="1">
      <alignment vertical="center"/>
    </xf>
    <xf numFmtId="165" fontId="11" fillId="0" borderId="15" xfId="2" applyNumberFormat="1" applyFont="1" applyFill="1" applyBorder="1" applyAlignment="1">
      <alignment horizontal="right" vertical="center"/>
    </xf>
    <xf numFmtId="165" fontId="11" fillId="0" borderId="31" xfId="2" applyNumberFormat="1" applyFont="1" applyFill="1" applyBorder="1" applyAlignment="1">
      <alignment horizontal="right" vertical="center"/>
    </xf>
    <xf numFmtId="169" fontId="12" fillId="0" borderId="20" xfId="2" applyNumberFormat="1" applyFont="1" applyFill="1" applyBorder="1" applyAlignment="1">
      <alignment vertical="center"/>
    </xf>
    <xf numFmtId="169" fontId="12" fillId="0" borderId="15" xfId="2" quotePrefix="1" applyNumberFormat="1" applyFont="1" applyFill="1" applyBorder="1" applyAlignment="1">
      <alignment horizontal="center" vertical="center"/>
    </xf>
    <xf numFmtId="165" fontId="11" fillId="0" borderId="9" xfId="2" applyNumberFormat="1" applyFont="1" applyFill="1" applyBorder="1" applyAlignment="1">
      <alignment vertical="center"/>
    </xf>
    <xf numFmtId="165" fontId="12" fillId="0" borderId="27" xfId="2" applyNumberFormat="1" applyFont="1" applyFill="1" applyBorder="1" applyAlignment="1">
      <alignment vertical="center"/>
    </xf>
    <xf numFmtId="165" fontId="12" fillId="0" borderId="16" xfId="2" applyNumberFormat="1" applyFont="1" applyFill="1" applyBorder="1" applyAlignment="1">
      <alignment horizontal="center" vertical="center"/>
    </xf>
    <xf numFmtId="165" fontId="12" fillId="0" borderId="8" xfId="2" applyNumberFormat="1" applyFont="1" applyFill="1" applyBorder="1" applyAlignment="1">
      <alignment horizontal="center" vertical="center"/>
    </xf>
    <xf numFmtId="168" fontId="11" fillId="0" borderId="16" xfId="2" applyNumberFormat="1" applyFont="1" applyFill="1" applyBorder="1" applyAlignment="1">
      <alignment horizontal="right" vertical="center"/>
    </xf>
    <xf numFmtId="167" fontId="17" fillId="0" borderId="16" xfId="2" applyNumberFormat="1" applyFont="1" applyFill="1" applyBorder="1" applyAlignment="1">
      <alignment horizontal="right" vertical="center"/>
    </xf>
    <xf numFmtId="167" fontId="17" fillId="0" borderId="16" xfId="2" quotePrefix="1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12" fillId="0" borderId="9" xfId="2" quotePrefix="1" applyNumberFormat="1" applyFont="1" applyFill="1" applyBorder="1" applyAlignment="1">
      <alignment horizontal="center" vertical="center"/>
    </xf>
    <xf numFmtId="165" fontId="12" fillId="0" borderId="9" xfId="2" applyNumberFormat="1" applyFont="1" applyFill="1" applyBorder="1" applyAlignment="1">
      <alignment horizontal="center" vertical="center"/>
    </xf>
    <xf numFmtId="167" fontId="12" fillId="0" borderId="15" xfId="2" applyNumberFormat="1" applyFont="1" applyFill="1" applyBorder="1" applyAlignment="1">
      <alignment vertical="center"/>
    </xf>
    <xf numFmtId="167" fontId="11" fillId="0" borderId="15" xfId="2" applyNumberFormat="1" applyFont="1" applyFill="1" applyBorder="1" applyAlignment="1">
      <alignment vertical="center"/>
    </xf>
    <xf numFmtId="167" fontId="12" fillId="0" borderId="19" xfId="2" applyNumberFormat="1" applyFont="1" applyFill="1" applyBorder="1" applyAlignment="1">
      <alignment vertical="center"/>
    </xf>
    <xf numFmtId="167" fontId="11" fillId="0" borderId="15" xfId="2" quotePrefix="1" applyNumberFormat="1" applyFont="1" applyFill="1" applyBorder="1" applyAlignment="1">
      <alignment horizontal="right" vertical="center"/>
    </xf>
    <xf numFmtId="167" fontId="11" fillId="0" borderId="15" xfId="4" applyNumberFormat="1" applyFont="1" applyFill="1" applyBorder="1" applyAlignment="1">
      <alignment horizontal="right" vertical="center"/>
    </xf>
    <xf numFmtId="167" fontId="11" fillId="0" borderId="43" xfId="2" applyNumberFormat="1" applyFont="1" applyFill="1" applyBorder="1" applyAlignment="1">
      <alignment vertical="center"/>
    </xf>
    <xf numFmtId="168" fontId="12" fillId="0" borderId="15" xfId="2" applyNumberFormat="1" applyFont="1" applyFill="1" applyBorder="1" applyAlignment="1">
      <alignment horizontal="right" vertical="center"/>
    </xf>
    <xf numFmtId="4" fontId="6" fillId="0" borderId="0" xfId="2" applyNumberFormat="1" applyFont="1" applyFill="1" applyAlignment="1">
      <alignment horizontal="center"/>
    </xf>
    <xf numFmtId="4" fontId="5" fillId="0" borderId="0" xfId="2" applyNumberFormat="1" applyFont="1" applyFill="1" applyAlignment="1">
      <alignment horizontal="center"/>
    </xf>
    <xf numFmtId="4" fontId="9" fillId="0" borderId="0" xfId="2" applyNumberFormat="1" applyFont="1" applyFill="1" applyAlignment="1">
      <alignment horizontal="center"/>
    </xf>
    <xf numFmtId="4" fontId="10" fillId="0" borderId="0" xfId="2" applyNumberFormat="1" applyFont="1" applyFill="1" applyAlignment="1">
      <alignment horizontal="center"/>
    </xf>
    <xf numFmtId="4" fontId="12" fillId="0" borderId="3" xfId="2" applyNumberFormat="1" applyFont="1" applyFill="1" applyBorder="1" applyAlignment="1">
      <alignment horizontal="center" vertical="center"/>
    </xf>
    <xf numFmtId="4" fontId="12" fillId="0" borderId="8" xfId="2" applyNumberFormat="1" applyFont="1" applyFill="1" applyBorder="1" applyAlignment="1">
      <alignment horizontal="center" vertical="center"/>
    </xf>
    <xf numFmtId="165" fontId="6" fillId="0" borderId="0" xfId="2" applyNumberFormat="1" applyFont="1" applyFill="1" applyAlignment="1">
      <alignment horizontal="center" wrapText="1"/>
    </xf>
    <xf numFmtId="165" fontId="5" fillId="0" borderId="0" xfId="2" applyNumberFormat="1" applyFont="1" applyFill="1" applyAlignment="1">
      <alignment horizontal="center"/>
    </xf>
    <xf numFmtId="165" fontId="9" fillId="0" borderId="0" xfId="2" applyNumberFormat="1" applyFont="1" applyFill="1" applyAlignment="1">
      <alignment horizontal="center"/>
    </xf>
    <xf numFmtId="165" fontId="10" fillId="0" borderId="0" xfId="2" applyNumberFormat="1" applyFont="1" applyFill="1" applyAlignment="1">
      <alignment horizontal="center"/>
    </xf>
    <xf numFmtId="165" fontId="12" fillId="0" borderId="3" xfId="2" applyNumberFormat="1" applyFont="1" applyFill="1" applyBorder="1" applyAlignment="1">
      <alignment horizontal="center" vertical="center"/>
    </xf>
    <xf numFmtId="165" fontId="12" fillId="0" borderId="16" xfId="2" applyNumberFormat="1" applyFont="1" applyFill="1" applyBorder="1" applyAlignment="1">
      <alignment horizontal="center" vertical="center"/>
    </xf>
    <xf numFmtId="165" fontId="12" fillId="0" borderId="8" xfId="2" applyNumberFormat="1" applyFont="1" applyFill="1" applyBorder="1" applyAlignment="1">
      <alignment horizontal="center" vertical="center"/>
    </xf>
    <xf numFmtId="165" fontId="11" fillId="0" borderId="0" xfId="2" applyNumberFormat="1" applyFont="1" applyFill="1" applyAlignment="1">
      <alignment horizontal="center" wrapText="1"/>
    </xf>
    <xf numFmtId="165" fontId="5" fillId="0" borderId="0" xfId="2" applyNumberFormat="1" applyFont="1" applyAlignment="1">
      <alignment horizontal="center"/>
    </xf>
    <xf numFmtId="165" fontId="9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center" vertical="center" wrapText="1"/>
    </xf>
    <xf numFmtId="165" fontId="12" fillId="0" borderId="3" xfId="2" applyNumberFormat="1" applyFont="1" applyFill="1" applyBorder="1" applyAlignment="1">
      <alignment horizontal="center" wrapText="1"/>
    </xf>
    <xf numFmtId="165" fontId="12" fillId="0" borderId="16" xfId="2" applyNumberFormat="1" applyFont="1" applyFill="1" applyBorder="1" applyAlignment="1">
      <alignment horizontal="center" wrapText="1"/>
    </xf>
    <xf numFmtId="165" fontId="12" fillId="0" borderId="8" xfId="2" applyNumberFormat="1" applyFont="1" applyFill="1" applyBorder="1" applyAlignment="1">
      <alignment horizontal="center" wrapText="1"/>
    </xf>
    <xf numFmtId="1" fontId="12" fillId="0" borderId="5" xfId="2" applyNumberFormat="1" applyFont="1" applyFill="1" applyBorder="1" applyAlignment="1">
      <alignment horizontal="center" wrapText="1"/>
    </xf>
    <xf numFmtId="1" fontId="12" fillId="0" borderId="15" xfId="2" applyNumberFormat="1" applyFont="1" applyFill="1" applyBorder="1" applyAlignment="1">
      <alignment horizontal="center" wrapText="1"/>
    </xf>
    <xf numFmtId="1" fontId="12" fillId="0" borderId="9" xfId="2" applyNumberFormat="1" applyFont="1" applyFill="1" applyBorder="1" applyAlignment="1">
      <alignment horizontal="center" wrapText="1"/>
    </xf>
  </cellXfs>
  <cellStyles count="9">
    <cellStyle name="Comma 2" xfId="4"/>
    <cellStyle name="Comma 3" xfId="8"/>
    <cellStyle name="Millares" xfId="1" builtinId="3"/>
    <cellStyle name="Normal" xfId="0" builtinId="0"/>
    <cellStyle name="Normal 2" xfId="2"/>
    <cellStyle name="Normal 3" xfId="6"/>
    <cellStyle name="Percent 2" xfId="3"/>
    <cellStyle name="Porcentaje" xfId="5" builtinId="5"/>
    <cellStyle name="rf5" xfId="7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3</xdr:row>
      <xdr:rowOff>95250</xdr:rowOff>
    </xdr:from>
    <xdr:to>
      <xdr:col>8</xdr:col>
      <xdr:colOff>646185</xdr:colOff>
      <xdr:row>6</xdr:row>
      <xdr:rowOff>152840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6525" y="666750"/>
          <a:ext cx="1201016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114300</xdr:rowOff>
    </xdr:from>
    <xdr:to>
      <xdr:col>5</xdr:col>
      <xdr:colOff>628564</xdr:colOff>
      <xdr:row>5</xdr:row>
      <xdr:rowOff>27110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04800"/>
          <a:ext cx="1201016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1</xdr:row>
      <xdr:rowOff>85725</xdr:rowOff>
    </xdr:from>
    <xdr:to>
      <xdr:col>4</xdr:col>
      <xdr:colOff>751436</xdr:colOff>
      <xdr:row>5</xdr:row>
      <xdr:rowOff>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276225"/>
          <a:ext cx="1201016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2</xdr:row>
      <xdr:rowOff>152400</xdr:rowOff>
    </xdr:from>
    <xdr:to>
      <xdr:col>10</xdr:col>
      <xdr:colOff>743817</xdr:colOff>
      <xdr:row>6</xdr:row>
      <xdr:rowOff>15680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3700" y="533400"/>
          <a:ext cx="1201016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1</xdr:row>
      <xdr:rowOff>85725</xdr:rowOff>
    </xdr:from>
    <xdr:to>
      <xdr:col>5</xdr:col>
      <xdr:colOff>820016</xdr:colOff>
      <xdr:row>5</xdr:row>
      <xdr:rowOff>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225" y="276225"/>
          <a:ext cx="1201016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L99"/>
  <sheetViews>
    <sheetView showGridLines="0" tabSelected="1" view="pageBreakPreview" zoomScale="80" zoomScaleNormal="80" zoomScaleSheetLayoutView="80" workbookViewId="0">
      <selection activeCell="I12" sqref="I12"/>
    </sheetView>
  </sheetViews>
  <sheetFormatPr baseColWidth="10" defaultColWidth="9.1796875" defaultRowHeight="13.5" x14ac:dyDescent="0.35"/>
  <cols>
    <col min="1" max="1" width="3.26953125" style="298" customWidth="1"/>
    <col min="2" max="2" width="61.1796875" style="1" customWidth="1"/>
    <col min="3" max="3" width="13.453125" style="252" bestFit="1" customWidth="1"/>
    <col min="4" max="4" width="13.1796875" style="67" bestFit="1" customWidth="1"/>
    <col min="5" max="5" width="13.54296875" style="3" bestFit="1" customWidth="1"/>
    <col min="6" max="6" width="60.7265625" style="1" bestFit="1" customWidth="1"/>
    <col min="7" max="7" width="10.7265625" style="4" customWidth="1"/>
    <col min="8" max="8" width="13.54296875" style="78" bestFit="1" customWidth="1"/>
    <col min="9" max="9" width="13.54296875" style="29" bestFit="1" customWidth="1"/>
    <col min="10" max="10" width="14.26953125" style="1" bestFit="1" customWidth="1"/>
    <col min="11" max="11" width="10" style="1" bestFit="1" customWidth="1"/>
    <col min="12" max="12" width="10.81640625" style="2" bestFit="1" customWidth="1"/>
    <col min="13" max="13" width="10.7265625" style="2" bestFit="1" customWidth="1"/>
    <col min="14" max="240" width="9.1796875" style="2"/>
    <col min="241" max="241" width="0.81640625" style="2" customWidth="1"/>
    <col min="242" max="242" width="61.7265625" style="2" customWidth="1"/>
    <col min="243" max="243" width="12.7265625" style="2" customWidth="1"/>
    <col min="244" max="245" width="15.7265625" style="2" customWidth="1"/>
    <col min="246" max="246" width="0.81640625" style="2" customWidth="1"/>
    <col min="247" max="247" width="61.7265625" style="2" bestFit="1" customWidth="1"/>
    <col min="248" max="248" width="12.7265625" style="2" customWidth="1"/>
    <col min="249" max="250" width="15.7265625" style="2" customWidth="1"/>
    <col min="251" max="252" width="12.54296875" style="2" customWidth="1"/>
    <col min="253" max="255" width="11.7265625" style="2" customWidth="1"/>
    <col min="256" max="496" width="9.1796875" style="2"/>
    <col min="497" max="497" width="0.81640625" style="2" customWidth="1"/>
    <col min="498" max="498" width="61.7265625" style="2" customWidth="1"/>
    <col min="499" max="499" width="12.7265625" style="2" customWidth="1"/>
    <col min="500" max="501" width="15.7265625" style="2" customWidth="1"/>
    <col min="502" max="502" width="0.81640625" style="2" customWidth="1"/>
    <col min="503" max="503" width="61.7265625" style="2" bestFit="1" customWidth="1"/>
    <col min="504" max="504" width="12.7265625" style="2" customWidth="1"/>
    <col min="505" max="506" width="15.7265625" style="2" customWidth="1"/>
    <col min="507" max="508" width="12.54296875" style="2" customWidth="1"/>
    <col min="509" max="511" width="11.7265625" style="2" customWidth="1"/>
    <col min="512" max="752" width="9.1796875" style="2"/>
    <col min="753" max="753" width="0.81640625" style="2" customWidth="1"/>
    <col min="754" max="754" width="61.7265625" style="2" customWidth="1"/>
    <col min="755" max="755" width="12.7265625" style="2" customWidth="1"/>
    <col min="756" max="757" width="15.7265625" style="2" customWidth="1"/>
    <col min="758" max="758" width="0.81640625" style="2" customWidth="1"/>
    <col min="759" max="759" width="61.7265625" style="2" bestFit="1" customWidth="1"/>
    <col min="760" max="760" width="12.7265625" style="2" customWidth="1"/>
    <col min="761" max="762" width="15.7265625" style="2" customWidth="1"/>
    <col min="763" max="764" width="12.54296875" style="2" customWidth="1"/>
    <col min="765" max="767" width="11.7265625" style="2" customWidth="1"/>
    <col min="768" max="1008" width="9.1796875" style="2"/>
    <col min="1009" max="1009" width="0.81640625" style="2" customWidth="1"/>
    <col min="1010" max="1010" width="61.7265625" style="2" customWidth="1"/>
    <col min="1011" max="1011" width="12.7265625" style="2" customWidth="1"/>
    <col min="1012" max="1013" width="15.7265625" style="2" customWidth="1"/>
    <col min="1014" max="1014" width="0.81640625" style="2" customWidth="1"/>
    <col min="1015" max="1015" width="61.7265625" style="2" bestFit="1" customWidth="1"/>
    <col min="1016" max="1016" width="12.7265625" style="2" customWidth="1"/>
    <col min="1017" max="1018" width="15.7265625" style="2" customWidth="1"/>
    <col min="1019" max="1020" width="12.54296875" style="2" customWidth="1"/>
    <col min="1021" max="1023" width="11.7265625" style="2" customWidth="1"/>
    <col min="1024" max="1264" width="9.1796875" style="2"/>
    <col min="1265" max="1265" width="0.81640625" style="2" customWidth="1"/>
    <col min="1266" max="1266" width="61.7265625" style="2" customWidth="1"/>
    <col min="1267" max="1267" width="12.7265625" style="2" customWidth="1"/>
    <col min="1268" max="1269" width="15.7265625" style="2" customWidth="1"/>
    <col min="1270" max="1270" width="0.81640625" style="2" customWidth="1"/>
    <col min="1271" max="1271" width="61.7265625" style="2" bestFit="1" customWidth="1"/>
    <col min="1272" max="1272" width="12.7265625" style="2" customWidth="1"/>
    <col min="1273" max="1274" width="15.7265625" style="2" customWidth="1"/>
    <col min="1275" max="1276" width="12.54296875" style="2" customWidth="1"/>
    <col min="1277" max="1279" width="11.7265625" style="2" customWidth="1"/>
    <col min="1280" max="1520" width="9.1796875" style="2"/>
    <col min="1521" max="1521" width="0.81640625" style="2" customWidth="1"/>
    <col min="1522" max="1522" width="61.7265625" style="2" customWidth="1"/>
    <col min="1523" max="1523" width="12.7265625" style="2" customWidth="1"/>
    <col min="1524" max="1525" width="15.7265625" style="2" customWidth="1"/>
    <col min="1526" max="1526" width="0.81640625" style="2" customWidth="1"/>
    <col min="1527" max="1527" width="61.7265625" style="2" bestFit="1" customWidth="1"/>
    <col min="1528" max="1528" width="12.7265625" style="2" customWidth="1"/>
    <col min="1529" max="1530" width="15.7265625" style="2" customWidth="1"/>
    <col min="1531" max="1532" width="12.54296875" style="2" customWidth="1"/>
    <col min="1533" max="1535" width="11.7265625" style="2" customWidth="1"/>
    <col min="1536" max="1776" width="9.1796875" style="2"/>
    <col min="1777" max="1777" width="0.81640625" style="2" customWidth="1"/>
    <col min="1778" max="1778" width="61.7265625" style="2" customWidth="1"/>
    <col min="1779" max="1779" width="12.7265625" style="2" customWidth="1"/>
    <col min="1780" max="1781" width="15.7265625" style="2" customWidth="1"/>
    <col min="1782" max="1782" width="0.81640625" style="2" customWidth="1"/>
    <col min="1783" max="1783" width="61.7265625" style="2" bestFit="1" customWidth="1"/>
    <col min="1784" max="1784" width="12.7265625" style="2" customWidth="1"/>
    <col min="1785" max="1786" width="15.7265625" style="2" customWidth="1"/>
    <col min="1787" max="1788" width="12.54296875" style="2" customWidth="1"/>
    <col min="1789" max="1791" width="11.7265625" style="2" customWidth="1"/>
    <col min="1792" max="2032" width="9.1796875" style="2"/>
    <col min="2033" max="2033" width="0.81640625" style="2" customWidth="1"/>
    <col min="2034" max="2034" width="61.7265625" style="2" customWidth="1"/>
    <col min="2035" max="2035" width="12.7265625" style="2" customWidth="1"/>
    <col min="2036" max="2037" width="15.7265625" style="2" customWidth="1"/>
    <col min="2038" max="2038" width="0.81640625" style="2" customWidth="1"/>
    <col min="2039" max="2039" width="61.7265625" style="2" bestFit="1" customWidth="1"/>
    <col min="2040" max="2040" width="12.7265625" style="2" customWidth="1"/>
    <col min="2041" max="2042" width="15.7265625" style="2" customWidth="1"/>
    <col min="2043" max="2044" width="12.54296875" style="2" customWidth="1"/>
    <col min="2045" max="2047" width="11.7265625" style="2" customWidth="1"/>
    <col min="2048" max="2288" width="9.1796875" style="2"/>
    <col min="2289" max="2289" width="0.81640625" style="2" customWidth="1"/>
    <col min="2290" max="2290" width="61.7265625" style="2" customWidth="1"/>
    <col min="2291" max="2291" width="12.7265625" style="2" customWidth="1"/>
    <col min="2292" max="2293" width="15.7265625" style="2" customWidth="1"/>
    <col min="2294" max="2294" width="0.81640625" style="2" customWidth="1"/>
    <col min="2295" max="2295" width="61.7265625" style="2" bestFit="1" customWidth="1"/>
    <col min="2296" max="2296" width="12.7265625" style="2" customWidth="1"/>
    <col min="2297" max="2298" width="15.7265625" style="2" customWidth="1"/>
    <col min="2299" max="2300" width="12.54296875" style="2" customWidth="1"/>
    <col min="2301" max="2303" width="11.7265625" style="2" customWidth="1"/>
    <col min="2304" max="2544" width="9.1796875" style="2"/>
    <col min="2545" max="2545" width="0.81640625" style="2" customWidth="1"/>
    <col min="2546" max="2546" width="61.7265625" style="2" customWidth="1"/>
    <col min="2547" max="2547" width="12.7265625" style="2" customWidth="1"/>
    <col min="2548" max="2549" width="15.7265625" style="2" customWidth="1"/>
    <col min="2550" max="2550" width="0.81640625" style="2" customWidth="1"/>
    <col min="2551" max="2551" width="61.7265625" style="2" bestFit="1" customWidth="1"/>
    <col min="2552" max="2552" width="12.7265625" style="2" customWidth="1"/>
    <col min="2553" max="2554" width="15.7265625" style="2" customWidth="1"/>
    <col min="2555" max="2556" width="12.54296875" style="2" customWidth="1"/>
    <col min="2557" max="2559" width="11.7265625" style="2" customWidth="1"/>
    <col min="2560" max="2800" width="9.1796875" style="2"/>
    <col min="2801" max="2801" width="0.81640625" style="2" customWidth="1"/>
    <col min="2802" max="2802" width="61.7265625" style="2" customWidth="1"/>
    <col min="2803" max="2803" width="12.7265625" style="2" customWidth="1"/>
    <col min="2804" max="2805" width="15.7265625" style="2" customWidth="1"/>
    <col min="2806" max="2806" width="0.81640625" style="2" customWidth="1"/>
    <col min="2807" max="2807" width="61.7265625" style="2" bestFit="1" customWidth="1"/>
    <col min="2808" max="2808" width="12.7265625" style="2" customWidth="1"/>
    <col min="2809" max="2810" width="15.7265625" style="2" customWidth="1"/>
    <col min="2811" max="2812" width="12.54296875" style="2" customWidth="1"/>
    <col min="2813" max="2815" width="11.7265625" style="2" customWidth="1"/>
    <col min="2816" max="3056" width="9.1796875" style="2"/>
    <col min="3057" max="3057" width="0.81640625" style="2" customWidth="1"/>
    <col min="3058" max="3058" width="61.7265625" style="2" customWidth="1"/>
    <col min="3059" max="3059" width="12.7265625" style="2" customWidth="1"/>
    <col min="3060" max="3061" width="15.7265625" style="2" customWidth="1"/>
    <col min="3062" max="3062" width="0.81640625" style="2" customWidth="1"/>
    <col min="3063" max="3063" width="61.7265625" style="2" bestFit="1" customWidth="1"/>
    <col min="3064" max="3064" width="12.7265625" style="2" customWidth="1"/>
    <col min="3065" max="3066" width="15.7265625" style="2" customWidth="1"/>
    <col min="3067" max="3068" width="12.54296875" style="2" customWidth="1"/>
    <col min="3069" max="3071" width="11.7265625" style="2" customWidth="1"/>
    <col min="3072" max="3312" width="9.1796875" style="2"/>
    <col min="3313" max="3313" width="0.81640625" style="2" customWidth="1"/>
    <col min="3314" max="3314" width="61.7265625" style="2" customWidth="1"/>
    <col min="3315" max="3315" width="12.7265625" style="2" customWidth="1"/>
    <col min="3316" max="3317" width="15.7265625" style="2" customWidth="1"/>
    <col min="3318" max="3318" width="0.81640625" style="2" customWidth="1"/>
    <col min="3319" max="3319" width="61.7265625" style="2" bestFit="1" customWidth="1"/>
    <col min="3320" max="3320" width="12.7265625" style="2" customWidth="1"/>
    <col min="3321" max="3322" width="15.7265625" style="2" customWidth="1"/>
    <col min="3323" max="3324" width="12.54296875" style="2" customWidth="1"/>
    <col min="3325" max="3327" width="11.7265625" style="2" customWidth="1"/>
    <col min="3328" max="3568" width="9.1796875" style="2"/>
    <col min="3569" max="3569" width="0.81640625" style="2" customWidth="1"/>
    <col min="3570" max="3570" width="61.7265625" style="2" customWidth="1"/>
    <col min="3571" max="3571" width="12.7265625" style="2" customWidth="1"/>
    <col min="3572" max="3573" width="15.7265625" style="2" customWidth="1"/>
    <col min="3574" max="3574" width="0.81640625" style="2" customWidth="1"/>
    <col min="3575" max="3575" width="61.7265625" style="2" bestFit="1" customWidth="1"/>
    <col min="3576" max="3576" width="12.7265625" style="2" customWidth="1"/>
    <col min="3577" max="3578" width="15.7265625" style="2" customWidth="1"/>
    <col min="3579" max="3580" width="12.54296875" style="2" customWidth="1"/>
    <col min="3581" max="3583" width="11.7265625" style="2" customWidth="1"/>
    <col min="3584" max="3824" width="9.1796875" style="2"/>
    <col min="3825" max="3825" width="0.81640625" style="2" customWidth="1"/>
    <col min="3826" max="3826" width="61.7265625" style="2" customWidth="1"/>
    <col min="3827" max="3827" width="12.7265625" style="2" customWidth="1"/>
    <col min="3828" max="3829" width="15.7265625" style="2" customWidth="1"/>
    <col min="3830" max="3830" width="0.81640625" style="2" customWidth="1"/>
    <col min="3831" max="3831" width="61.7265625" style="2" bestFit="1" customWidth="1"/>
    <col min="3832" max="3832" width="12.7265625" style="2" customWidth="1"/>
    <col min="3833" max="3834" width="15.7265625" style="2" customWidth="1"/>
    <col min="3835" max="3836" width="12.54296875" style="2" customWidth="1"/>
    <col min="3837" max="3839" width="11.7265625" style="2" customWidth="1"/>
    <col min="3840" max="4080" width="9.1796875" style="2"/>
    <col min="4081" max="4081" width="0.81640625" style="2" customWidth="1"/>
    <col min="4082" max="4082" width="61.7265625" style="2" customWidth="1"/>
    <col min="4083" max="4083" width="12.7265625" style="2" customWidth="1"/>
    <col min="4084" max="4085" width="15.7265625" style="2" customWidth="1"/>
    <col min="4086" max="4086" width="0.81640625" style="2" customWidth="1"/>
    <col min="4087" max="4087" width="61.7265625" style="2" bestFit="1" customWidth="1"/>
    <col min="4088" max="4088" width="12.7265625" style="2" customWidth="1"/>
    <col min="4089" max="4090" width="15.7265625" style="2" customWidth="1"/>
    <col min="4091" max="4092" width="12.54296875" style="2" customWidth="1"/>
    <col min="4093" max="4095" width="11.7265625" style="2" customWidth="1"/>
    <col min="4096" max="4336" width="9.1796875" style="2"/>
    <col min="4337" max="4337" width="0.81640625" style="2" customWidth="1"/>
    <col min="4338" max="4338" width="61.7265625" style="2" customWidth="1"/>
    <col min="4339" max="4339" width="12.7265625" style="2" customWidth="1"/>
    <col min="4340" max="4341" width="15.7265625" style="2" customWidth="1"/>
    <col min="4342" max="4342" width="0.81640625" style="2" customWidth="1"/>
    <col min="4343" max="4343" width="61.7265625" style="2" bestFit="1" customWidth="1"/>
    <col min="4344" max="4344" width="12.7265625" style="2" customWidth="1"/>
    <col min="4345" max="4346" width="15.7265625" style="2" customWidth="1"/>
    <col min="4347" max="4348" width="12.54296875" style="2" customWidth="1"/>
    <col min="4349" max="4351" width="11.7265625" style="2" customWidth="1"/>
    <col min="4352" max="4592" width="9.1796875" style="2"/>
    <col min="4593" max="4593" width="0.81640625" style="2" customWidth="1"/>
    <col min="4594" max="4594" width="61.7265625" style="2" customWidth="1"/>
    <col min="4595" max="4595" width="12.7265625" style="2" customWidth="1"/>
    <col min="4596" max="4597" width="15.7265625" style="2" customWidth="1"/>
    <col min="4598" max="4598" width="0.81640625" style="2" customWidth="1"/>
    <col min="4599" max="4599" width="61.7265625" style="2" bestFit="1" customWidth="1"/>
    <col min="4600" max="4600" width="12.7265625" style="2" customWidth="1"/>
    <col min="4601" max="4602" width="15.7265625" style="2" customWidth="1"/>
    <col min="4603" max="4604" width="12.54296875" style="2" customWidth="1"/>
    <col min="4605" max="4607" width="11.7265625" style="2" customWidth="1"/>
    <col min="4608" max="4848" width="9.1796875" style="2"/>
    <col min="4849" max="4849" width="0.81640625" style="2" customWidth="1"/>
    <col min="4850" max="4850" width="61.7265625" style="2" customWidth="1"/>
    <col min="4851" max="4851" width="12.7265625" style="2" customWidth="1"/>
    <col min="4852" max="4853" width="15.7265625" style="2" customWidth="1"/>
    <col min="4854" max="4854" width="0.81640625" style="2" customWidth="1"/>
    <col min="4855" max="4855" width="61.7265625" style="2" bestFit="1" customWidth="1"/>
    <col min="4856" max="4856" width="12.7265625" style="2" customWidth="1"/>
    <col min="4857" max="4858" width="15.7265625" style="2" customWidth="1"/>
    <col min="4859" max="4860" width="12.54296875" style="2" customWidth="1"/>
    <col min="4861" max="4863" width="11.7265625" style="2" customWidth="1"/>
    <col min="4864" max="5104" width="9.1796875" style="2"/>
    <col min="5105" max="5105" width="0.81640625" style="2" customWidth="1"/>
    <col min="5106" max="5106" width="61.7265625" style="2" customWidth="1"/>
    <col min="5107" max="5107" width="12.7265625" style="2" customWidth="1"/>
    <col min="5108" max="5109" width="15.7265625" style="2" customWidth="1"/>
    <col min="5110" max="5110" width="0.81640625" style="2" customWidth="1"/>
    <col min="5111" max="5111" width="61.7265625" style="2" bestFit="1" customWidth="1"/>
    <col min="5112" max="5112" width="12.7265625" style="2" customWidth="1"/>
    <col min="5113" max="5114" width="15.7265625" style="2" customWidth="1"/>
    <col min="5115" max="5116" width="12.54296875" style="2" customWidth="1"/>
    <col min="5117" max="5119" width="11.7265625" style="2" customWidth="1"/>
    <col min="5120" max="5360" width="9.1796875" style="2"/>
    <col min="5361" max="5361" width="0.81640625" style="2" customWidth="1"/>
    <col min="5362" max="5362" width="61.7265625" style="2" customWidth="1"/>
    <col min="5363" max="5363" width="12.7265625" style="2" customWidth="1"/>
    <col min="5364" max="5365" width="15.7265625" style="2" customWidth="1"/>
    <col min="5366" max="5366" width="0.81640625" style="2" customWidth="1"/>
    <col min="5367" max="5367" width="61.7265625" style="2" bestFit="1" customWidth="1"/>
    <col min="5368" max="5368" width="12.7265625" style="2" customWidth="1"/>
    <col min="5369" max="5370" width="15.7265625" style="2" customWidth="1"/>
    <col min="5371" max="5372" width="12.54296875" style="2" customWidth="1"/>
    <col min="5373" max="5375" width="11.7265625" style="2" customWidth="1"/>
    <col min="5376" max="5616" width="9.1796875" style="2"/>
    <col min="5617" max="5617" width="0.81640625" style="2" customWidth="1"/>
    <col min="5618" max="5618" width="61.7265625" style="2" customWidth="1"/>
    <col min="5619" max="5619" width="12.7265625" style="2" customWidth="1"/>
    <col min="5620" max="5621" width="15.7265625" style="2" customWidth="1"/>
    <col min="5622" max="5622" width="0.81640625" style="2" customWidth="1"/>
    <col min="5623" max="5623" width="61.7265625" style="2" bestFit="1" customWidth="1"/>
    <col min="5624" max="5624" width="12.7265625" style="2" customWidth="1"/>
    <col min="5625" max="5626" width="15.7265625" style="2" customWidth="1"/>
    <col min="5627" max="5628" width="12.54296875" style="2" customWidth="1"/>
    <col min="5629" max="5631" width="11.7265625" style="2" customWidth="1"/>
    <col min="5632" max="5872" width="9.1796875" style="2"/>
    <col min="5873" max="5873" width="0.81640625" style="2" customWidth="1"/>
    <col min="5874" max="5874" width="61.7265625" style="2" customWidth="1"/>
    <col min="5875" max="5875" width="12.7265625" style="2" customWidth="1"/>
    <col min="5876" max="5877" width="15.7265625" style="2" customWidth="1"/>
    <col min="5878" max="5878" width="0.81640625" style="2" customWidth="1"/>
    <col min="5879" max="5879" width="61.7265625" style="2" bestFit="1" customWidth="1"/>
    <col min="5880" max="5880" width="12.7265625" style="2" customWidth="1"/>
    <col min="5881" max="5882" width="15.7265625" style="2" customWidth="1"/>
    <col min="5883" max="5884" width="12.54296875" style="2" customWidth="1"/>
    <col min="5885" max="5887" width="11.7265625" style="2" customWidth="1"/>
    <col min="5888" max="6128" width="9.1796875" style="2"/>
    <col min="6129" max="6129" width="0.81640625" style="2" customWidth="1"/>
    <col min="6130" max="6130" width="61.7265625" style="2" customWidth="1"/>
    <col min="6131" max="6131" width="12.7265625" style="2" customWidth="1"/>
    <col min="6132" max="6133" width="15.7265625" style="2" customWidth="1"/>
    <col min="6134" max="6134" width="0.81640625" style="2" customWidth="1"/>
    <col min="6135" max="6135" width="61.7265625" style="2" bestFit="1" customWidth="1"/>
    <col min="6136" max="6136" width="12.7265625" style="2" customWidth="1"/>
    <col min="6137" max="6138" width="15.7265625" style="2" customWidth="1"/>
    <col min="6139" max="6140" width="12.54296875" style="2" customWidth="1"/>
    <col min="6141" max="6143" width="11.7265625" style="2" customWidth="1"/>
    <col min="6144" max="6384" width="9.1796875" style="2"/>
    <col min="6385" max="6385" width="0.81640625" style="2" customWidth="1"/>
    <col min="6386" max="6386" width="61.7265625" style="2" customWidth="1"/>
    <col min="6387" max="6387" width="12.7265625" style="2" customWidth="1"/>
    <col min="6388" max="6389" width="15.7265625" style="2" customWidth="1"/>
    <col min="6390" max="6390" width="0.81640625" style="2" customWidth="1"/>
    <col min="6391" max="6391" width="61.7265625" style="2" bestFit="1" customWidth="1"/>
    <col min="6392" max="6392" width="12.7265625" style="2" customWidth="1"/>
    <col min="6393" max="6394" width="15.7265625" style="2" customWidth="1"/>
    <col min="6395" max="6396" width="12.54296875" style="2" customWidth="1"/>
    <col min="6397" max="6399" width="11.7265625" style="2" customWidth="1"/>
    <col min="6400" max="6640" width="9.1796875" style="2"/>
    <col min="6641" max="6641" width="0.81640625" style="2" customWidth="1"/>
    <col min="6642" max="6642" width="61.7265625" style="2" customWidth="1"/>
    <col min="6643" max="6643" width="12.7265625" style="2" customWidth="1"/>
    <col min="6644" max="6645" width="15.7265625" style="2" customWidth="1"/>
    <col min="6646" max="6646" width="0.81640625" style="2" customWidth="1"/>
    <col min="6647" max="6647" width="61.7265625" style="2" bestFit="1" customWidth="1"/>
    <col min="6648" max="6648" width="12.7265625" style="2" customWidth="1"/>
    <col min="6649" max="6650" width="15.7265625" style="2" customWidth="1"/>
    <col min="6651" max="6652" width="12.54296875" style="2" customWidth="1"/>
    <col min="6653" max="6655" width="11.7265625" style="2" customWidth="1"/>
    <col min="6656" max="6896" width="9.1796875" style="2"/>
    <col min="6897" max="6897" width="0.81640625" style="2" customWidth="1"/>
    <col min="6898" max="6898" width="61.7265625" style="2" customWidth="1"/>
    <col min="6899" max="6899" width="12.7265625" style="2" customWidth="1"/>
    <col min="6900" max="6901" width="15.7265625" style="2" customWidth="1"/>
    <col min="6902" max="6902" width="0.81640625" style="2" customWidth="1"/>
    <col min="6903" max="6903" width="61.7265625" style="2" bestFit="1" customWidth="1"/>
    <col min="6904" max="6904" width="12.7265625" style="2" customWidth="1"/>
    <col min="6905" max="6906" width="15.7265625" style="2" customWidth="1"/>
    <col min="6907" max="6908" width="12.54296875" style="2" customWidth="1"/>
    <col min="6909" max="6911" width="11.7265625" style="2" customWidth="1"/>
    <col min="6912" max="7152" width="9.1796875" style="2"/>
    <col min="7153" max="7153" width="0.81640625" style="2" customWidth="1"/>
    <col min="7154" max="7154" width="61.7265625" style="2" customWidth="1"/>
    <col min="7155" max="7155" width="12.7265625" style="2" customWidth="1"/>
    <col min="7156" max="7157" width="15.7265625" style="2" customWidth="1"/>
    <col min="7158" max="7158" width="0.81640625" style="2" customWidth="1"/>
    <col min="7159" max="7159" width="61.7265625" style="2" bestFit="1" customWidth="1"/>
    <col min="7160" max="7160" width="12.7265625" style="2" customWidth="1"/>
    <col min="7161" max="7162" width="15.7265625" style="2" customWidth="1"/>
    <col min="7163" max="7164" width="12.54296875" style="2" customWidth="1"/>
    <col min="7165" max="7167" width="11.7265625" style="2" customWidth="1"/>
    <col min="7168" max="7408" width="9.1796875" style="2"/>
    <col min="7409" max="7409" width="0.81640625" style="2" customWidth="1"/>
    <col min="7410" max="7410" width="61.7265625" style="2" customWidth="1"/>
    <col min="7411" max="7411" width="12.7265625" style="2" customWidth="1"/>
    <col min="7412" max="7413" width="15.7265625" style="2" customWidth="1"/>
    <col min="7414" max="7414" width="0.81640625" style="2" customWidth="1"/>
    <col min="7415" max="7415" width="61.7265625" style="2" bestFit="1" customWidth="1"/>
    <col min="7416" max="7416" width="12.7265625" style="2" customWidth="1"/>
    <col min="7417" max="7418" width="15.7265625" style="2" customWidth="1"/>
    <col min="7419" max="7420" width="12.54296875" style="2" customWidth="1"/>
    <col min="7421" max="7423" width="11.7265625" style="2" customWidth="1"/>
    <col min="7424" max="7664" width="9.1796875" style="2"/>
    <col min="7665" max="7665" width="0.81640625" style="2" customWidth="1"/>
    <col min="7666" max="7666" width="61.7265625" style="2" customWidth="1"/>
    <col min="7667" max="7667" width="12.7265625" style="2" customWidth="1"/>
    <col min="7668" max="7669" width="15.7265625" style="2" customWidth="1"/>
    <col min="7670" max="7670" width="0.81640625" style="2" customWidth="1"/>
    <col min="7671" max="7671" width="61.7265625" style="2" bestFit="1" customWidth="1"/>
    <col min="7672" max="7672" width="12.7265625" style="2" customWidth="1"/>
    <col min="7673" max="7674" width="15.7265625" style="2" customWidth="1"/>
    <col min="7675" max="7676" width="12.54296875" style="2" customWidth="1"/>
    <col min="7677" max="7679" width="11.7265625" style="2" customWidth="1"/>
    <col min="7680" max="7920" width="9.1796875" style="2"/>
    <col min="7921" max="7921" width="0.81640625" style="2" customWidth="1"/>
    <col min="7922" max="7922" width="61.7265625" style="2" customWidth="1"/>
    <col min="7923" max="7923" width="12.7265625" style="2" customWidth="1"/>
    <col min="7924" max="7925" width="15.7265625" style="2" customWidth="1"/>
    <col min="7926" max="7926" width="0.81640625" style="2" customWidth="1"/>
    <col min="7927" max="7927" width="61.7265625" style="2" bestFit="1" customWidth="1"/>
    <col min="7928" max="7928" width="12.7265625" style="2" customWidth="1"/>
    <col min="7929" max="7930" width="15.7265625" style="2" customWidth="1"/>
    <col min="7931" max="7932" width="12.54296875" style="2" customWidth="1"/>
    <col min="7933" max="7935" width="11.7265625" style="2" customWidth="1"/>
    <col min="7936" max="8176" width="9.1796875" style="2"/>
    <col min="8177" max="8177" width="0.81640625" style="2" customWidth="1"/>
    <col min="8178" max="8178" width="61.7265625" style="2" customWidth="1"/>
    <col min="8179" max="8179" width="12.7265625" style="2" customWidth="1"/>
    <col min="8180" max="8181" width="15.7265625" style="2" customWidth="1"/>
    <col min="8182" max="8182" width="0.81640625" style="2" customWidth="1"/>
    <col min="8183" max="8183" width="61.7265625" style="2" bestFit="1" customWidth="1"/>
    <col min="8184" max="8184" width="12.7265625" style="2" customWidth="1"/>
    <col min="8185" max="8186" width="15.7265625" style="2" customWidth="1"/>
    <col min="8187" max="8188" width="12.54296875" style="2" customWidth="1"/>
    <col min="8189" max="8191" width="11.7265625" style="2" customWidth="1"/>
    <col min="8192" max="8432" width="9.1796875" style="2"/>
    <col min="8433" max="8433" width="0.81640625" style="2" customWidth="1"/>
    <col min="8434" max="8434" width="61.7265625" style="2" customWidth="1"/>
    <col min="8435" max="8435" width="12.7265625" style="2" customWidth="1"/>
    <col min="8436" max="8437" width="15.7265625" style="2" customWidth="1"/>
    <col min="8438" max="8438" width="0.81640625" style="2" customWidth="1"/>
    <col min="8439" max="8439" width="61.7265625" style="2" bestFit="1" customWidth="1"/>
    <col min="8440" max="8440" width="12.7265625" style="2" customWidth="1"/>
    <col min="8441" max="8442" width="15.7265625" style="2" customWidth="1"/>
    <col min="8443" max="8444" width="12.54296875" style="2" customWidth="1"/>
    <col min="8445" max="8447" width="11.7265625" style="2" customWidth="1"/>
    <col min="8448" max="8688" width="9.1796875" style="2"/>
    <col min="8689" max="8689" width="0.81640625" style="2" customWidth="1"/>
    <col min="8690" max="8690" width="61.7265625" style="2" customWidth="1"/>
    <col min="8691" max="8691" width="12.7265625" style="2" customWidth="1"/>
    <col min="8692" max="8693" width="15.7265625" style="2" customWidth="1"/>
    <col min="8694" max="8694" width="0.81640625" style="2" customWidth="1"/>
    <col min="8695" max="8695" width="61.7265625" style="2" bestFit="1" customWidth="1"/>
    <col min="8696" max="8696" width="12.7265625" style="2" customWidth="1"/>
    <col min="8697" max="8698" width="15.7265625" style="2" customWidth="1"/>
    <col min="8699" max="8700" width="12.54296875" style="2" customWidth="1"/>
    <col min="8701" max="8703" width="11.7265625" style="2" customWidth="1"/>
    <col min="8704" max="8944" width="9.1796875" style="2"/>
    <col min="8945" max="8945" width="0.81640625" style="2" customWidth="1"/>
    <col min="8946" max="8946" width="61.7265625" style="2" customWidth="1"/>
    <col min="8947" max="8947" width="12.7265625" style="2" customWidth="1"/>
    <col min="8948" max="8949" width="15.7265625" style="2" customWidth="1"/>
    <col min="8950" max="8950" width="0.81640625" style="2" customWidth="1"/>
    <col min="8951" max="8951" width="61.7265625" style="2" bestFit="1" customWidth="1"/>
    <col min="8952" max="8952" width="12.7265625" style="2" customWidth="1"/>
    <col min="8953" max="8954" width="15.7265625" style="2" customWidth="1"/>
    <col min="8955" max="8956" width="12.54296875" style="2" customWidth="1"/>
    <col min="8957" max="8959" width="11.7265625" style="2" customWidth="1"/>
    <col min="8960" max="9200" width="9.1796875" style="2"/>
    <col min="9201" max="9201" width="0.81640625" style="2" customWidth="1"/>
    <col min="9202" max="9202" width="61.7265625" style="2" customWidth="1"/>
    <col min="9203" max="9203" width="12.7265625" style="2" customWidth="1"/>
    <col min="9204" max="9205" width="15.7265625" style="2" customWidth="1"/>
    <col min="9206" max="9206" width="0.81640625" style="2" customWidth="1"/>
    <col min="9207" max="9207" width="61.7265625" style="2" bestFit="1" customWidth="1"/>
    <col min="9208" max="9208" width="12.7265625" style="2" customWidth="1"/>
    <col min="9209" max="9210" width="15.7265625" style="2" customWidth="1"/>
    <col min="9211" max="9212" width="12.54296875" style="2" customWidth="1"/>
    <col min="9213" max="9215" width="11.7265625" style="2" customWidth="1"/>
    <col min="9216" max="9456" width="9.1796875" style="2"/>
    <col min="9457" max="9457" width="0.81640625" style="2" customWidth="1"/>
    <col min="9458" max="9458" width="61.7265625" style="2" customWidth="1"/>
    <col min="9459" max="9459" width="12.7265625" style="2" customWidth="1"/>
    <col min="9460" max="9461" width="15.7265625" style="2" customWidth="1"/>
    <col min="9462" max="9462" width="0.81640625" style="2" customWidth="1"/>
    <col min="9463" max="9463" width="61.7265625" style="2" bestFit="1" customWidth="1"/>
    <col min="9464" max="9464" width="12.7265625" style="2" customWidth="1"/>
    <col min="9465" max="9466" width="15.7265625" style="2" customWidth="1"/>
    <col min="9467" max="9468" width="12.54296875" style="2" customWidth="1"/>
    <col min="9469" max="9471" width="11.7265625" style="2" customWidth="1"/>
    <col min="9472" max="9712" width="9.1796875" style="2"/>
    <col min="9713" max="9713" width="0.81640625" style="2" customWidth="1"/>
    <col min="9714" max="9714" width="61.7265625" style="2" customWidth="1"/>
    <col min="9715" max="9715" width="12.7265625" style="2" customWidth="1"/>
    <col min="9716" max="9717" width="15.7265625" style="2" customWidth="1"/>
    <col min="9718" max="9718" width="0.81640625" style="2" customWidth="1"/>
    <col min="9719" max="9719" width="61.7265625" style="2" bestFit="1" customWidth="1"/>
    <col min="9720" max="9720" width="12.7265625" style="2" customWidth="1"/>
    <col min="9721" max="9722" width="15.7265625" style="2" customWidth="1"/>
    <col min="9723" max="9724" width="12.54296875" style="2" customWidth="1"/>
    <col min="9725" max="9727" width="11.7265625" style="2" customWidth="1"/>
    <col min="9728" max="9968" width="9.1796875" style="2"/>
    <col min="9969" max="9969" width="0.81640625" style="2" customWidth="1"/>
    <col min="9970" max="9970" width="61.7265625" style="2" customWidth="1"/>
    <col min="9971" max="9971" width="12.7265625" style="2" customWidth="1"/>
    <col min="9972" max="9973" width="15.7265625" style="2" customWidth="1"/>
    <col min="9974" max="9974" width="0.81640625" style="2" customWidth="1"/>
    <col min="9975" max="9975" width="61.7265625" style="2" bestFit="1" customWidth="1"/>
    <col min="9976" max="9976" width="12.7265625" style="2" customWidth="1"/>
    <col min="9977" max="9978" width="15.7265625" style="2" customWidth="1"/>
    <col min="9979" max="9980" width="12.54296875" style="2" customWidth="1"/>
    <col min="9981" max="9983" width="11.7265625" style="2" customWidth="1"/>
    <col min="9984" max="10224" width="9.1796875" style="2"/>
    <col min="10225" max="10225" width="0.81640625" style="2" customWidth="1"/>
    <col min="10226" max="10226" width="61.7265625" style="2" customWidth="1"/>
    <col min="10227" max="10227" width="12.7265625" style="2" customWidth="1"/>
    <col min="10228" max="10229" width="15.7265625" style="2" customWidth="1"/>
    <col min="10230" max="10230" width="0.81640625" style="2" customWidth="1"/>
    <col min="10231" max="10231" width="61.7265625" style="2" bestFit="1" customWidth="1"/>
    <col min="10232" max="10232" width="12.7265625" style="2" customWidth="1"/>
    <col min="10233" max="10234" width="15.7265625" style="2" customWidth="1"/>
    <col min="10235" max="10236" width="12.54296875" style="2" customWidth="1"/>
    <col min="10237" max="10239" width="11.7265625" style="2" customWidth="1"/>
    <col min="10240" max="10480" width="9.1796875" style="2"/>
    <col min="10481" max="10481" width="0.81640625" style="2" customWidth="1"/>
    <col min="10482" max="10482" width="61.7265625" style="2" customWidth="1"/>
    <col min="10483" max="10483" width="12.7265625" style="2" customWidth="1"/>
    <col min="10484" max="10485" width="15.7265625" style="2" customWidth="1"/>
    <col min="10486" max="10486" width="0.81640625" style="2" customWidth="1"/>
    <col min="10487" max="10487" width="61.7265625" style="2" bestFit="1" customWidth="1"/>
    <col min="10488" max="10488" width="12.7265625" style="2" customWidth="1"/>
    <col min="10489" max="10490" width="15.7265625" style="2" customWidth="1"/>
    <col min="10491" max="10492" width="12.54296875" style="2" customWidth="1"/>
    <col min="10493" max="10495" width="11.7265625" style="2" customWidth="1"/>
    <col min="10496" max="10736" width="9.1796875" style="2"/>
    <col min="10737" max="10737" width="0.81640625" style="2" customWidth="1"/>
    <col min="10738" max="10738" width="61.7265625" style="2" customWidth="1"/>
    <col min="10739" max="10739" width="12.7265625" style="2" customWidth="1"/>
    <col min="10740" max="10741" width="15.7265625" style="2" customWidth="1"/>
    <col min="10742" max="10742" width="0.81640625" style="2" customWidth="1"/>
    <col min="10743" max="10743" width="61.7265625" style="2" bestFit="1" customWidth="1"/>
    <col min="10744" max="10744" width="12.7265625" style="2" customWidth="1"/>
    <col min="10745" max="10746" width="15.7265625" style="2" customWidth="1"/>
    <col min="10747" max="10748" width="12.54296875" style="2" customWidth="1"/>
    <col min="10749" max="10751" width="11.7265625" style="2" customWidth="1"/>
    <col min="10752" max="10992" width="9.1796875" style="2"/>
    <col min="10993" max="10993" width="0.81640625" style="2" customWidth="1"/>
    <col min="10994" max="10994" width="61.7265625" style="2" customWidth="1"/>
    <col min="10995" max="10995" width="12.7265625" style="2" customWidth="1"/>
    <col min="10996" max="10997" width="15.7265625" style="2" customWidth="1"/>
    <col min="10998" max="10998" width="0.81640625" style="2" customWidth="1"/>
    <col min="10999" max="10999" width="61.7265625" style="2" bestFit="1" customWidth="1"/>
    <col min="11000" max="11000" width="12.7265625" style="2" customWidth="1"/>
    <col min="11001" max="11002" width="15.7265625" style="2" customWidth="1"/>
    <col min="11003" max="11004" width="12.54296875" style="2" customWidth="1"/>
    <col min="11005" max="11007" width="11.7265625" style="2" customWidth="1"/>
    <col min="11008" max="11248" width="9.1796875" style="2"/>
    <col min="11249" max="11249" width="0.81640625" style="2" customWidth="1"/>
    <col min="11250" max="11250" width="61.7265625" style="2" customWidth="1"/>
    <col min="11251" max="11251" width="12.7265625" style="2" customWidth="1"/>
    <col min="11252" max="11253" width="15.7265625" style="2" customWidth="1"/>
    <col min="11254" max="11254" width="0.81640625" style="2" customWidth="1"/>
    <col min="11255" max="11255" width="61.7265625" style="2" bestFit="1" customWidth="1"/>
    <col min="11256" max="11256" width="12.7265625" style="2" customWidth="1"/>
    <col min="11257" max="11258" width="15.7265625" style="2" customWidth="1"/>
    <col min="11259" max="11260" width="12.54296875" style="2" customWidth="1"/>
    <col min="11261" max="11263" width="11.7265625" style="2" customWidth="1"/>
    <col min="11264" max="11504" width="9.1796875" style="2"/>
    <col min="11505" max="11505" width="0.81640625" style="2" customWidth="1"/>
    <col min="11506" max="11506" width="61.7265625" style="2" customWidth="1"/>
    <col min="11507" max="11507" width="12.7265625" style="2" customWidth="1"/>
    <col min="11508" max="11509" width="15.7265625" style="2" customWidth="1"/>
    <col min="11510" max="11510" width="0.81640625" style="2" customWidth="1"/>
    <col min="11511" max="11511" width="61.7265625" style="2" bestFit="1" customWidth="1"/>
    <col min="11512" max="11512" width="12.7265625" style="2" customWidth="1"/>
    <col min="11513" max="11514" width="15.7265625" style="2" customWidth="1"/>
    <col min="11515" max="11516" width="12.54296875" style="2" customWidth="1"/>
    <col min="11517" max="11519" width="11.7265625" style="2" customWidth="1"/>
    <col min="11520" max="11760" width="9.1796875" style="2"/>
    <col min="11761" max="11761" width="0.81640625" style="2" customWidth="1"/>
    <col min="11762" max="11762" width="61.7265625" style="2" customWidth="1"/>
    <col min="11763" max="11763" width="12.7265625" style="2" customWidth="1"/>
    <col min="11764" max="11765" width="15.7265625" style="2" customWidth="1"/>
    <col min="11766" max="11766" width="0.81640625" style="2" customWidth="1"/>
    <col min="11767" max="11767" width="61.7265625" style="2" bestFit="1" customWidth="1"/>
    <col min="11768" max="11768" width="12.7265625" style="2" customWidth="1"/>
    <col min="11769" max="11770" width="15.7265625" style="2" customWidth="1"/>
    <col min="11771" max="11772" width="12.54296875" style="2" customWidth="1"/>
    <col min="11773" max="11775" width="11.7265625" style="2" customWidth="1"/>
    <col min="11776" max="12016" width="9.1796875" style="2"/>
    <col min="12017" max="12017" width="0.81640625" style="2" customWidth="1"/>
    <col min="12018" max="12018" width="61.7265625" style="2" customWidth="1"/>
    <col min="12019" max="12019" width="12.7265625" style="2" customWidth="1"/>
    <col min="12020" max="12021" width="15.7265625" style="2" customWidth="1"/>
    <col min="12022" max="12022" width="0.81640625" style="2" customWidth="1"/>
    <col min="12023" max="12023" width="61.7265625" style="2" bestFit="1" customWidth="1"/>
    <col min="12024" max="12024" width="12.7265625" style="2" customWidth="1"/>
    <col min="12025" max="12026" width="15.7265625" style="2" customWidth="1"/>
    <col min="12027" max="12028" width="12.54296875" style="2" customWidth="1"/>
    <col min="12029" max="12031" width="11.7265625" style="2" customWidth="1"/>
    <col min="12032" max="12272" width="9.1796875" style="2"/>
    <col min="12273" max="12273" width="0.81640625" style="2" customWidth="1"/>
    <col min="12274" max="12274" width="61.7265625" style="2" customWidth="1"/>
    <col min="12275" max="12275" width="12.7265625" style="2" customWidth="1"/>
    <col min="12276" max="12277" width="15.7265625" style="2" customWidth="1"/>
    <col min="12278" max="12278" width="0.81640625" style="2" customWidth="1"/>
    <col min="12279" max="12279" width="61.7265625" style="2" bestFit="1" customWidth="1"/>
    <col min="12280" max="12280" width="12.7265625" style="2" customWidth="1"/>
    <col min="12281" max="12282" width="15.7265625" style="2" customWidth="1"/>
    <col min="12283" max="12284" width="12.54296875" style="2" customWidth="1"/>
    <col min="12285" max="12287" width="11.7265625" style="2" customWidth="1"/>
    <col min="12288" max="12528" width="9.1796875" style="2"/>
    <col min="12529" max="12529" width="0.81640625" style="2" customWidth="1"/>
    <col min="12530" max="12530" width="61.7265625" style="2" customWidth="1"/>
    <col min="12531" max="12531" width="12.7265625" style="2" customWidth="1"/>
    <col min="12532" max="12533" width="15.7265625" style="2" customWidth="1"/>
    <col min="12534" max="12534" width="0.81640625" style="2" customWidth="1"/>
    <col min="12535" max="12535" width="61.7265625" style="2" bestFit="1" customWidth="1"/>
    <col min="12536" max="12536" width="12.7265625" style="2" customWidth="1"/>
    <col min="12537" max="12538" width="15.7265625" style="2" customWidth="1"/>
    <col min="12539" max="12540" width="12.54296875" style="2" customWidth="1"/>
    <col min="12541" max="12543" width="11.7265625" style="2" customWidth="1"/>
    <col min="12544" max="12784" width="9.1796875" style="2"/>
    <col min="12785" max="12785" width="0.81640625" style="2" customWidth="1"/>
    <col min="12786" max="12786" width="61.7265625" style="2" customWidth="1"/>
    <col min="12787" max="12787" width="12.7265625" style="2" customWidth="1"/>
    <col min="12788" max="12789" width="15.7265625" style="2" customWidth="1"/>
    <col min="12790" max="12790" width="0.81640625" style="2" customWidth="1"/>
    <col min="12791" max="12791" width="61.7265625" style="2" bestFit="1" customWidth="1"/>
    <col min="12792" max="12792" width="12.7265625" style="2" customWidth="1"/>
    <col min="12793" max="12794" width="15.7265625" style="2" customWidth="1"/>
    <col min="12795" max="12796" width="12.54296875" style="2" customWidth="1"/>
    <col min="12797" max="12799" width="11.7265625" style="2" customWidth="1"/>
    <col min="12800" max="13040" width="9.1796875" style="2"/>
    <col min="13041" max="13041" width="0.81640625" style="2" customWidth="1"/>
    <col min="13042" max="13042" width="61.7265625" style="2" customWidth="1"/>
    <col min="13043" max="13043" width="12.7265625" style="2" customWidth="1"/>
    <col min="13044" max="13045" width="15.7265625" style="2" customWidth="1"/>
    <col min="13046" max="13046" width="0.81640625" style="2" customWidth="1"/>
    <col min="13047" max="13047" width="61.7265625" style="2" bestFit="1" customWidth="1"/>
    <col min="13048" max="13048" width="12.7265625" style="2" customWidth="1"/>
    <col min="13049" max="13050" width="15.7265625" style="2" customWidth="1"/>
    <col min="13051" max="13052" width="12.54296875" style="2" customWidth="1"/>
    <col min="13053" max="13055" width="11.7265625" style="2" customWidth="1"/>
    <col min="13056" max="13296" width="9.1796875" style="2"/>
    <col min="13297" max="13297" width="0.81640625" style="2" customWidth="1"/>
    <col min="13298" max="13298" width="61.7265625" style="2" customWidth="1"/>
    <col min="13299" max="13299" width="12.7265625" style="2" customWidth="1"/>
    <col min="13300" max="13301" width="15.7265625" style="2" customWidth="1"/>
    <col min="13302" max="13302" width="0.81640625" style="2" customWidth="1"/>
    <col min="13303" max="13303" width="61.7265625" style="2" bestFit="1" customWidth="1"/>
    <col min="13304" max="13304" width="12.7265625" style="2" customWidth="1"/>
    <col min="13305" max="13306" width="15.7265625" style="2" customWidth="1"/>
    <col min="13307" max="13308" width="12.54296875" style="2" customWidth="1"/>
    <col min="13309" max="13311" width="11.7265625" style="2" customWidth="1"/>
    <col min="13312" max="13552" width="9.1796875" style="2"/>
    <col min="13553" max="13553" width="0.81640625" style="2" customWidth="1"/>
    <col min="13554" max="13554" width="61.7265625" style="2" customWidth="1"/>
    <col min="13555" max="13555" width="12.7265625" style="2" customWidth="1"/>
    <col min="13556" max="13557" width="15.7265625" style="2" customWidth="1"/>
    <col min="13558" max="13558" width="0.81640625" style="2" customWidth="1"/>
    <col min="13559" max="13559" width="61.7265625" style="2" bestFit="1" customWidth="1"/>
    <col min="13560" max="13560" width="12.7265625" style="2" customWidth="1"/>
    <col min="13561" max="13562" width="15.7265625" style="2" customWidth="1"/>
    <col min="13563" max="13564" width="12.54296875" style="2" customWidth="1"/>
    <col min="13565" max="13567" width="11.7265625" style="2" customWidth="1"/>
    <col min="13568" max="13808" width="9.1796875" style="2"/>
    <col min="13809" max="13809" width="0.81640625" style="2" customWidth="1"/>
    <col min="13810" max="13810" width="61.7265625" style="2" customWidth="1"/>
    <col min="13811" max="13811" width="12.7265625" style="2" customWidth="1"/>
    <col min="13812" max="13813" width="15.7265625" style="2" customWidth="1"/>
    <col min="13814" max="13814" width="0.81640625" style="2" customWidth="1"/>
    <col min="13815" max="13815" width="61.7265625" style="2" bestFit="1" customWidth="1"/>
    <col min="13816" max="13816" width="12.7265625" style="2" customWidth="1"/>
    <col min="13817" max="13818" width="15.7265625" style="2" customWidth="1"/>
    <col min="13819" max="13820" width="12.54296875" style="2" customWidth="1"/>
    <col min="13821" max="13823" width="11.7265625" style="2" customWidth="1"/>
    <col min="13824" max="14064" width="9.1796875" style="2"/>
    <col min="14065" max="14065" width="0.81640625" style="2" customWidth="1"/>
    <col min="14066" max="14066" width="61.7265625" style="2" customWidth="1"/>
    <col min="14067" max="14067" width="12.7265625" style="2" customWidth="1"/>
    <col min="14068" max="14069" width="15.7265625" style="2" customWidth="1"/>
    <col min="14070" max="14070" width="0.81640625" style="2" customWidth="1"/>
    <col min="14071" max="14071" width="61.7265625" style="2" bestFit="1" customWidth="1"/>
    <col min="14072" max="14072" width="12.7265625" style="2" customWidth="1"/>
    <col min="14073" max="14074" width="15.7265625" style="2" customWidth="1"/>
    <col min="14075" max="14076" width="12.54296875" style="2" customWidth="1"/>
    <col min="14077" max="14079" width="11.7265625" style="2" customWidth="1"/>
    <col min="14080" max="14320" width="9.1796875" style="2"/>
    <col min="14321" max="14321" width="0.81640625" style="2" customWidth="1"/>
    <col min="14322" max="14322" width="61.7265625" style="2" customWidth="1"/>
    <col min="14323" max="14323" width="12.7265625" style="2" customWidth="1"/>
    <col min="14324" max="14325" width="15.7265625" style="2" customWidth="1"/>
    <col min="14326" max="14326" width="0.81640625" style="2" customWidth="1"/>
    <col min="14327" max="14327" width="61.7265625" style="2" bestFit="1" customWidth="1"/>
    <col min="14328" max="14328" width="12.7265625" style="2" customWidth="1"/>
    <col min="14329" max="14330" width="15.7265625" style="2" customWidth="1"/>
    <col min="14331" max="14332" width="12.54296875" style="2" customWidth="1"/>
    <col min="14333" max="14335" width="11.7265625" style="2" customWidth="1"/>
    <col min="14336" max="14576" width="9.1796875" style="2"/>
    <col min="14577" max="14577" width="0.81640625" style="2" customWidth="1"/>
    <col min="14578" max="14578" width="61.7265625" style="2" customWidth="1"/>
    <col min="14579" max="14579" width="12.7265625" style="2" customWidth="1"/>
    <col min="14580" max="14581" width="15.7265625" style="2" customWidth="1"/>
    <col min="14582" max="14582" width="0.81640625" style="2" customWidth="1"/>
    <col min="14583" max="14583" width="61.7265625" style="2" bestFit="1" customWidth="1"/>
    <col min="14584" max="14584" width="12.7265625" style="2" customWidth="1"/>
    <col min="14585" max="14586" width="15.7265625" style="2" customWidth="1"/>
    <col min="14587" max="14588" width="12.54296875" style="2" customWidth="1"/>
    <col min="14589" max="14591" width="11.7265625" style="2" customWidth="1"/>
    <col min="14592" max="14832" width="9.1796875" style="2"/>
    <col min="14833" max="14833" width="0.81640625" style="2" customWidth="1"/>
    <col min="14834" max="14834" width="61.7265625" style="2" customWidth="1"/>
    <col min="14835" max="14835" width="12.7265625" style="2" customWidth="1"/>
    <col min="14836" max="14837" width="15.7265625" style="2" customWidth="1"/>
    <col min="14838" max="14838" width="0.81640625" style="2" customWidth="1"/>
    <col min="14839" max="14839" width="61.7265625" style="2" bestFit="1" customWidth="1"/>
    <col min="14840" max="14840" width="12.7265625" style="2" customWidth="1"/>
    <col min="14841" max="14842" width="15.7265625" style="2" customWidth="1"/>
    <col min="14843" max="14844" width="12.54296875" style="2" customWidth="1"/>
    <col min="14845" max="14847" width="11.7265625" style="2" customWidth="1"/>
    <col min="14848" max="15088" width="9.1796875" style="2"/>
    <col min="15089" max="15089" width="0.81640625" style="2" customWidth="1"/>
    <col min="15090" max="15090" width="61.7265625" style="2" customWidth="1"/>
    <col min="15091" max="15091" width="12.7265625" style="2" customWidth="1"/>
    <col min="15092" max="15093" width="15.7265625" style="2" customWidth="1"/>
    <col min="15094" max="15094" width="0.81640625" style="2" customWidth="1"/>
    <col min="15095" max="15095" width="61.7265625" style="2" bestFit="1" customWidth="1"/>
    <col min="15096" max="15096" width="12.7265625" style="2" customWidth="1"/>
    <col min="15097" max="15098" width="15.7265625" style="2" customWidth="1"/>
    <col min="15099" max="15100" width="12.54296875" style="2" customWidth="1"/>
    <col min="15101" max="15103" width="11.7265625" style="2" customWidth="1"/>
    <col min="15104" max="15344" width="9.1796875" style="2"/>
    <col min="15345" max="15345" width="0.81640625" style="2" customWidth="1"/>
    <col min="15346" max="15346" width="61.7265625" style="2" customWidth="1"/>
    <col min="15347" max="15347" width="12.7265625" style="2" customWidth="1"/>
    <col min="15348" max="15349" width="15.7265625" style="2" customWidth="1"/>
    <col min="15350" max="15350" width="0.81640625" style="2" customWidth="1"/>
    <col min="15351" max="15351" width="61.7265625" style="2" bestFit="1" customWidth="1"/>
    <col min="15352" max="15352" width="12.7265625" style="2" customWidth="1"/>
    <col min="15353" max="15354" width="15.7265625" style="2" customWidth="1"/>
    <col min="15355" max="15356" width="12.54296875" style="2" customWidth="1"/>
    <col min="15357" max="15359" width="11.7265625" style="2" customWidth="1"/>
    <col min="15360" max="15600" width="9.1796875" style="2"/>
    <col min="15601" max="15601" width="0.81640625" style="2" customWidth="1"/>
    <col min="15602" max="15602" width="61.7265625" style="2" customWidth="1"/>
    <col min="15603" max="15603" width="12.7265625" style="2" customWidth="1"/>
    <col min="15604" max="15605" width="15.7265625" style="2" customWidth="1"/>
    <col min="15606" max="15606" width="0.81640625" style="2" customWidth="1"/>
    <col min="15607" max="15607" width="61.7265625" style="2" bestFit="1" customWidth="1"/>
    <col min="15608" max="15608" width="12.7265625" style="2" customWidth="1"/>
    <col min="15609" max="15610" width="15.7265625" style="2" customWidth="1"/>
    <col min="15611" max="15612" width="12.54296875" style="2" customWidth="1"/>
    <col min="15613" max="15615" width="11.7265625" style="2" customWidth="1"/>
    <col min="15616" max="15856" width="9.1796875" style="2"/>
    <col min="15857" max="15857" width="0.81640625" style="2" customWidth="1"/>
    <col min="15858" max="15858" width="61.7265625" style="2" customWidth="1"/>
    <col min="15859" max="15859" width="12.7265625" style="2" customWidth="1"/>
    <col min="15860" max="15861" width="15.7265625" style="2" customWidth="1"/>
    <col min="15862" max="15862" width="0.81640625" style="2" customWidth="1"/>
    <col min="15863" max="15863" width="61.7265625" style="2" bestFit="1" customWidth="1"/>
    <col min="15864" max="15864" width="12.7265625" style="2" customWidth="1"/>
    <col min="15865" max="15866" width="15.7265625" style="2" customWidth="1"/>
    <col min="15867" max="15868" width="12.54296875" style="2" customWidth="1"/>
    <col min="15869" max="15871" width="11.7265625" style="2" customWidth="1"/>
    <col min="15872" max="16112" width="9.1796875" style="2"/>
    <col min="16113" max="16113" width="0.81640625" style="2" customWidth="1"/>
    <col min="16114" max="16114" width="61.7265625" style="2" customWidth="1"/>
    <col min="16115" max="16115" width="12.7265625" style="2" customWidth="1"/>
    <col min="16116" max="16117" width="15.7265625" style="2" customWidth="1"/>
    <col min="16118" max="16118" width="0.81640625" style="2" customWidth="1"/>
    <col min="16119" max="16119" width="61.7265625" style="2" bestFit="1" customWidth="1"/>
    <col min="16120" max="16120" width="12.7265625" style="2" customWidth="1"/>
    <col min="16121" max="16122" width="15.7265625" style="2" customWidth="1"/>
    <col min="16123" max="16124" width="12.54296875" style="2" customWidth="1"/>
    <col min="16125" max="16127" width="11.7265625" style="2" customWidth="1"/>
    <col min="16128" max="16384" width="9.1796875" style="2"/>
  </cols>
  <sheetData>
    <row r="5" spans="1:11" ht="19" x14ac:dyDescent="0.45">
      <c r="A5" s="297"/>
      <c r="B5" s="358" t="s">
        <v>67</v>
      </c>
      <c r="C5" s="358"/>
      <c r="D5" s="358"/>
      <c r="E5" s="358"/>
      <c r="F5" s="358"/>
      <c r="G5" s="358"/>
      <c r="H5" s="358"/>
      <c r="I5" s="358"/>
    </row>
    <row r="6" spans="1:11" x14ac:dyDescent="0.35">
      <c r="I6" s="4"/>
    </row>
    <row r="7" spans="1:11" ht="17" x14ac:dyDescent="0.4">
      <c r="A7" s="299"/>
      <c r="B7" s="359" t="s">
        <v>160</v>
      </c>
      <c r="C7" s="359"/>
      <c r="D7" s="359"/>
      <c r="E7" s="359"/>
      <c r="F7" s="359"/>
      <c r="G7" s="359"/>
      <c r="H7" s="359"/>
      <c r="I7" s="359"/>
    </row>
    <row r="8" spans="1:11" ht="17" x14ac:dyDescent="0.4">
      <c r="A8" s="299"/>
      <c r="B8" s="360" t="s">
        <v>0</v>
      </c>
      <c r="C8" s="360"/>
      <c r="D8" s="360"/>
      <c r="E8" s="360"/>
      <c r="F8" s="360"/>
      <c r="G8" s="360"/>
      <c r="H8" s="360"/>
      <c r="I8" s="360"/>
    </row>
    <row r="9" spans="1:11" ht="14.5" x14ac:dyDescent="0.35">
      <c r="B9" s="5"/>
      <c r="C9" s="6"/>
      <c r="D9" s="68"/>
      <c r="E9" s="7"/>
      <c r="H9" s="333"/>
      <c r="I9" s="78"/>
    </row>
    <row r="10" spans="1:11" ht="14" thickBot="1" x14ac:dyDescent="0.4">
      <c r="I10" s="4"/>
    </row>
    <row r="11" spans="1:11" s="9" customFormat="1" ht="12.75" customHeight="1" x14ac:dyDescent="0.35">
      <c r="A11" s="60"/>
      <c r="B11" s="275"/>
      <c r="C11" s="361"/>
      <c r="D11" s="69"/>
      <c r="E11" s="69"/>
      <c r="F11" s="181"/>
      <c r="G11" s="361"/>
      <c r="H11" s="69"/>
      <c r="I11" s="285"/>
      <c r="J11" s="1"/>
      <c r="K11" s="1"/>
    </row>
    <row r="12" spans="1:11" s="9" customFormat="1" ht="12.75" customHeight="1" x14ac:dyDescent="0.35">
      <c r="A12" s="60"/>
      <c r="B12" s="276" t="s">
        <v>1</v>
      </c>
      <c r="C12" s="362"/>
      <c r="D12" s="70" t="s">
        <v>161</v>
      </c>
      <c r="E12" s="70" t="s">
        <v>170</v>
      </c>
      <c r="F12" s="11" t="s">
        <v>2</v>
      </c>
      <c r="G12" s="362"/>
      <c r="H12" s="70" t="s">
        <v>161</v>
      </c>
      <c r="I12" s="301" t="s">
        <v>170</v>
      </c>
      <c r="J12" s="1"/>
      <c r="K12" s="1"/>
    </row>
    <row r="13" spans="1:11" ht="13.5" customHeight="1" x14ac:dyDescent="0.35">
      <c r="B13" s="277"/>
      <c r="C13" s="182"/>
      <c r="D13" s="183"/>
      <c r="E13" s="183"/>
      <c r="F13" s="184"/>
      <c r="G13" s="254"/>
      <c r="H13" s="185"/>
      <c r="I13" s="286"/>
    </row>
    <row r="14" spans="1:11" s="9" customFormat="1" ht="13.5" customHeight="1" x14ac:dyDescent="0.35">
      <c r="A14" s="60"/>
      <c r="B14" s="278" t="s">
        <v>3</v>
      </c>
      <c r="C14" s="16"/>
      <c r="D14" s="192">
        <f>+D15+D19+D22+D25+D28</f>
        <v>28267017</v>
      </c>
      <c r="E14" s="192">
        <f>+E15+E19+E22+E25+E28</f>
        <v>9432646</v>
      </c>
      <c r="F14" s="17" t="s">
        <v>4</v>
      </c>
      <c r="G14" s="18"/>
      <c r="H14" s="194">
        <f>+H15+H25+H28</f>
        <v>42408877.359999999</v>
      </c>
      <c r="I14" s="287">
        <f>+I15+I25+I28</f>
        <v>43426073</v>
      </c>
      <c r="J14" s="1"/>
      <c r="K14" s="1"/>
    </row>
    <row r="15" spans="1:11" s="9" customFormat="1" ht="13.5" customHeight="1" x14ac:dyDescent="0.35">
      <c r="A15" s="60"/>
      <c r="B15" s="278" t="s">
        <v>178</v>
      </c>
      <c r="C15" s="16" t="s">
        <v>204</v>
      </c>
      <c r="D15" s="71">
        <f>+SUM(D16:D18)</f>
        <v>21472426</v>
      </c>
      <c r="E15" s="71">
        <f>+SUM(E16:E18)</f>
        <v>906148</v>
      </c>
      <c r="F15" s="19" t="s">
        <v>187</v>
      </c>
      <c r="G15" s="18" t="s">
        <v>134</v>
      </c>
      <c r="H15" s="80">
        <f>+H16+H17+H18+H22+H23+H24</f>
        <v>42295138.359999999</v>
      </c>
      <c r="I15" s="288">
        <f>+I16+I17+I18+I22+I23+I24</f>
        <v>43283584</v>
      </c>
      <c r="J15" s="1"/>
    </row>
    <row r="16" spans="1:11" s="9" customFormat="1" ht="13.5" customHeight="1" x14ac:dyDescent="0.35">
      <c r="A16" s="60"/>
      <c r="B16" s="277" t="s">
        <v>65</v>
      </c>
      <c r="C16" s="16"/>
      <c r="D16" s="72">
        <v>21145401</v>
      </c>
      <c r="E16" s="72">
        <v>870303</v>
      </c>
      <c r="F16" s="17" t="s">
        <v>5</v>
      </c>
      <c r="G16" s="18"/>
      <c r="H16" s="92">
        <v>137564</v>
      </c>
      <c r="I16" s="281">
        <v>137564</v>
      </c>
      <c r="J16" s="1"/>
    </row>
    <row r="17" spans="1:12" s="9" customFormat="1" ht="13.5" customHeight="1" x14ac:dyDescent="0.35">
      <c r="A17" s="60"/>
      <c r="B17" s="277" t="s">
        <v>171</v>
      </c>
      <c r="C17" s="16"/>
      <c r="D17" s="72">
        <v>284955</v>
      </c>
      <c r="E17" s="343">
        <v>0</v>
      </c>
      <c r="F17" s="17" t="s">
        <v>50</v>
      </c>
      <c r="G17" s="18"/>
      <c r="H17" s="92">
        <v>2533100</v>
      </c>
      <c r="I17" s="281">
        <v>2533100</v>
      </c>
      <c r="J17" s="1"/>
    </row>
    <row r="18" spans="1:12" s="9" customFormat="1" ht="13.5" customHeight="1" x14ac:dyDescent="0.35">
      <c r="A18" s="60"/>
      <c r="B18" s="277" t="s">
        <v>59</v>
      </c>
      <c r="C18" s="16"/>
      <c r="D18" s="72">
        <v>42070</v>
      </c>
      <c r="E18" s="72">
        <v>35845</v>
      </c>
      <c r="F18" s="17" t="s">
        <v>188</v>
      </c>
      <c r="G18" s="18"/>
      <c r="H18" s="92">
        <f>+SUM(H19:H21)</f>
        <v>39659935</v>
      </c>
      <c r="I18" s="281">
        <f>+SUM(I19:I21)</f>
        <v>35774949</v>
      </c>
      <c r="J18" s="1"/>
    </row>
    <row r="19" spans="1:12" s="9" customFormat="1" ht="13.5" customHeight="1" x14ac:dyDescent="0.35">
      <c r="A19" s="60"/>
      <c r="B19" s="278" t="s">
        <v>179</v>
      </c>
      <c r="C19" s="16" t="s">
        <v>205</v>
      </c>
      <c r="D19" s="71">
        <f>+SUM(D20:D21)</f>
        <v>5341564</v>
      </c>
      <c r="E19" s="71">
        <f>+SUM(E20:E21)</f>
        <v>4524614</v>
      </c>
      <c r="F19" s="22" t="s">
        <v>51</v>
      </c>
      <c r="G19" s="18"/>
      <c r="H19" s="81">
        <v>27513</v>
      </c>
      <c r="I19" s="302">
        <v>27513</v>
      </c>
      <c r="J19" s="1"/>
    </row>
    <row r="20" spans="1:12" s="9" customFormat="1" ht="13.5" customHeight="1" x14ac:dyDescent="0.35">
      <c r="A20" s="60"/>
      <c r="B20" s="277" t="s">
        <v>45</v>
      </c>
      <c r="C20" s="16"/>
      <c r="D20" s="72">
        <v>2030718</v>
      </c>
      <c r="E20" s="72">
        <v>2050427</v>
      </c>
      <c r="F20" s="22" t="s">
        <v>7</v>
      </c>
      <c r="G20" s="18"/>
      <c r="H20" s="81">
        <v>37875033</v>
      </c>
      <c r="I20" s="303">
        <v>34360359</v>
      </c>
      <c r="J20" s="1"/>
    </row>
    <row r="21" spans="1:12" ht="13.5" customHeight="1" x14ac:dyDescent="0.35">
      <c r="A21" s="60"/>
      <c r="B21" s="277" t="s">
        <v>6</v>
      </c>
      <c r="C21" s="16"/>
      <c r="D21" s="72">
        <v>3310846</v>
      </c>
      <c r="E21" s="72">
        <v>2474187</v>
      </c>
      <c r="F21" s="22" t="s">
        <v>52</v>
      </c>
      <c r="G21" s="18"/>
      <c r="H21" s="81">
        <v>1757389</v>
      </c>
      <c r="I21" s="303">
        <v>1387077</v>
      </c>
      <c r="K21" s="9"/>
      <c r="L21" s="9"/>
    </row>
    <row r="22" spans="1:12" ht="13.5" customHeight="1" x14ac:dyDescent="0.35">
      <c r="A22" s="60"/>
      <c r="B22" s="278" t="s">
        <v>180</v>
      </c>
      <c r="C22" s="16" t="s">
        <v>130</v>
      </c>
      <c r="D22" s="71">
        <f>+D23+D24</f>
        <v>301503</v>
      </c>
      <c r="E22" s="71">
        <f>+E23+E24</f>
        <v>302262</v>
      </c>
      <c r="F22" s="17" t="s">
        <v>53</v>
      </c>
      <c r="G22" s="18"/>
      <c r="H22" s="92">
        <v>-124066</v>
      </c>
      <c r="I22" s="304">
        <v>-26440</v>
      </c>
      <c r="K22" s="9"/>
    </row>
    <row r="23" spans="1:12" ht="13.5" customHeight="1" x14ac:dyDescent="0.35">
      <c r="A23" s="60"/>
      <c r="B23" s="277" t="s">
        <v>46</v>
      </c>
      <c r="C23" s="16"/>
      <c r="D23" s="72">
        <v>1503</v>
      </c>
      <c r="E23" s="72">
        <v>1503</v>
      </c>
      <c r="F23" s="17" t="s">
        <v>73</v>
      </c>
      <c r="G23" s="18"/>
      <c r="H23" s="92">
        <f>+'p&amp;l'!E62</f>
        <v>88605.360000000102</v>
      </c>
      <c r="I23" s="281">
        <v>6308830</v>
      </c>
      <c r="K23" s="9"/>
    </row>
    <row r="24" spans="1:12" ht="13.5" customHeight="1" x14ac:dyDescent="0.35">
      <c r="B24" s="277" t="s">
        <v>156</v>
      </c>
      <c r="C24" s="16" t="s">
        <v>176</v>
      </c>
      <c r="D24" s="72">
        <v>300000</v>
      </c>
      <c r="E24" s="72">
        <v>300759</v>
      </c>
      <c r="F24" s="17" t="s">
        <v>54</v>
      </c>
      <c r="G24" s="18"/>
      <c r="H24" s="296">
        <v>0</v>
      </c>
      <c r="I24" s="305">
        <v>-1444419</v>
      </c>
      <c r="K24" s="9"/>
    </row>
    <row r="25" spans="1:12" ht="13.5" customHeight="1" x14ac:dyDescent="0.35">
      <c r="B25" s="278" t="s">
        <v>183</v>
      </c>
      <c r="C25" s="16" t="s">
        <v>130</v>
      </c>
      <c r="D25" s="71">
        <f>+SUM(D26:D27)</f>
        <v>355134</v>
      </c>
      <c r="E25" s="71">
        <f>+SUM(E26:E27)</f>
        <v>3213816</v>
      </c>
      <c r="F25" s="17" t="s">
        <v>189</v>
      </c>
      <c r="G25" s="18"/>
      <c r="H25" s="235">
        <f>+H27+H26</f>
        <v>-91742</v>
      </c>
      <c r="I25" s="289">
        <f>+I27+I26</f>
        <v>-55494</v>
      </c>
      <c r="K25" s="9"/>
      <c r="L25" s="241"/>
    </row>
    <row r="26" spans="1:12" ht="13.5" customHeight="1" x14ac:dyDescent="0.35">
      <c r="B26" s="277" t="s">
        <v>46</v>
      </c>
      <c r="C26" s="16"/>
      <c r="D26" s="267">
        <v>0</v>
      </c>
      <c r="E26" s="72">
        <v>2981656</v>
      </c>
      <c r="F26" s="20" t="s">
        <v>71</v>
      </c>
      <c r="G26" s="255" t="s">
        <v>130</v>
      </c>
      <c r="H26" s="343">
        <v>0</v>
      </c>
      <c r="I26" s="302">
        <v>-13758</v>
      </c>
      <c r="K26" s="60"/>
      <c r="L26" s="86"/>
    </row>
    <row r="27" spans="1:12" ht="13.5" customHeight="1" x14ac:dyDescent="0.35">
      <c r="B27" s="277" t="s">
        <v>8</v>
      </c>
      <c r="C27" s="16"/>
      <c r="D27" s="72">
        <v>355134</v>
      </c>
      <c r="E27" s="72">
        <v>232160</v>
      </c>
      <c r="F27" s="20" t="s">
        <v>44</v>
      </c>
      <c r="G27" s="256"/>
      <c r="H27" s="81">
        <v>-91742</v>
      </c>
      <c r="I27" s="303">
        <v>-41736</v>
      </c>
      <c r="L27" s="86"/>
    </row>
    <row r="28" spans="1:12" ht="13.5" customHeight="1" x14ac:dyDescent="0.35">
      <c r="B28" s="278" t="s">
        <v>9</v>
      </c>
      <c r="C28" s="16" t="s">
        <v>132</v>
      </c>
      <c r="D28" s="71">
        <v>796390</v>
      </c>
      <c r="E28" s="71">
        <v>485806</v>
      </c>
      <c r="F28" s="17" t="s">
        <v>66</v>
      </c>
      <c r="G28" s="18" t="s">
        <v>134</v>
      </c>
      <c r="H28" s="92">
        <v>205481</v>
      </c>
      <c r="I28" s="304">
        <v>197983</v>
      </c>
    </row>
    <row r="29" spans="1:12" ht="13.5" customHeight="1" x14ac:dyDescent="0.35">
      <c r="B29" s="278"/>
      <c r="C29" s="16"/>
      <c r="D29" s="71"/>
      <c r="E29" s="71"/>
      <c r="F29" s="27"/>
      <c r="G29" s="257"/>
      <c r="H29" s="82"/>
      <c r="I29" s="290"/>
    </row>
    <row r="30" spans="1:12" ht="13.5" customHeight="1" x14ac:dyDescent="0.35">
      <c r="B30" s="279"/>
      <c r="C30" s="16"/>
      <c r="D30" s="21"/>
      <c r="E30" s="21"/>
      <c r="F30" s="15" t="s">
        <v>11</v>
      </c>
      <c r="G30" s="16"/>
      <c r="H30" s="190">
        <f>+H31+H33</f>
        <v>1753986</v>
      </c>
      <c r="I30" s="306">
        <f>+I31+I33</f>
        <v>311436</v>
      </c>
    </row>
    <row r="31" spans="1:12" ht="13.5" customHeight="1" x14ac:dyDescent="0.35">
      <c r="B31" s="277"/>
      <c r="C31" s="16"/>
      <c r="D31" s="72"/>
      <c r="E31" s="72"/>
      <c r="F31" s="15" t="s">
        <v>190</v>
      </c>
      <c r="G31" s="16"/>
      <c r="H31" s="92">
        <f>H32</f>
        <v>1442550</v>
      </c>
      <c r="I31" s="356">
        <f>I32</f>
        <v>0</v>
      </c>
    </row>
    <row r="32" spans="1:12" ht="13.5" customHeight="1" x14ac:dyDescent="0.35">
      <c r="B32" s="280" t="s">
        <v>10</v>
      </c>
      <c r="C32" s="16"/>
      <c r="D32" s="190">
        <f>+D33+D36+D42+D44+D46+D47</f>
        <v>50626251</v>
      </c>
      <c r="E32" s="190">
        <f>+E33+E36+E42+E44+E46+E47</f>
        <v>45928650</v>
      </c>
      <c r="F32" s="22" t="s">
        <v>12</v>
      </c>
      <c r="G32" s="256" t="s">
        <v>201</v>
      </c>
      <c r="H32" s="81">
        <v>1442550</v>
      </c>
      <c r="I32" s="289">
        <v>0</v>
      </c>
    </row>
    <row r="33" spans="1:11" ht="13.5" customHeight="1" x14ac:dyDescent="0.35">
      <c r="B33" s="278" t="s">
        <v>182</v>
      </c>
      <c r="C33" s="16"/>
      <c r="D33" s="71">
        <f>+D34+D35</f>
        <v>1353144</v>
      </c>
      <c r="E33" s="308">
        <f>+E34</f>
        <v>1060799</v>
      </c>
      <c r="F33" s="15" t="s">
        <v>13</v>
      </c>
      <c r="G33" s="16" t="s">
        <v>132</v>
      </c>
      <c r="H33" s="92">
        <v>311436</v>
      </c>
      <c r="I33" s="304">
        <v>311436</v>
      </c>
    </row>
    <row r="34" spans="1:11" ht="13.5" customHeight="1" x14ac:dyDescent="0.35">
      <c r="B34" s="277" t="s">
        <v>47</v>
      </c>
      <c r="C34" s="16"/>
      <c r="D34" s="72">
        <v>1348262</v>
      </c>
      <c r="E34" s="72">
        <v>1060799</v>
      </c>
      <c r="F34" s="17" t="s">
        <v>15</v>
      </c>
      <c r="G34" s="16"/>
      <c r="H34" s="190">
        <f>+H37+H40+H41+H48+H36</f>
        <v>34730405</v>
      </c>
      <c r="I34" s="291">
        <f>+I37+I40+I41+I48+I36</f>
        <v>11623787</v>
      </c>
      <c r="J34" s="25"/>
    </row>
    <row r="35" spans="1:11" ht="13.5" customHeight="1" x14ac:dyDescent="0.35">
      <c r="B35" s="277" t="s">
        <v>169</v>
      </c>
      <c r="C35" s="16"/>
      <c r="D35" s="73">
        <v>4882</v>
      </c>
      <c r="E35" s="284">
        <v>0</v>
      </c>
      <c r="F35" s="17"/>
      <c r="G35" s="16"/>
      <c r="H35" s="235"/>
      <c r="I35" s="289"/>
      <c r="J35" s="25"/>
    </row>
    <row r="36" spans="1:11" ht="13.5" customHeight="1" x14ac:dyDescent="0.35">
      <c r="B36" s="278" t="s">
        <v>181</v>
      </c>
      <c r="C36" s="16"/>
      <c r="D36" s="91">
        <f>+SUM(D37:D41)</f>
        <v>33555522</v>
      </c>
      <c r="E36" s="71">
        <f>+SUM(E37:E41)</f>
        <v>23872070</v>
      </c>
      <c r="F36" s="17" t="s">
        <v>136</v>
      </c>
      <c r="G36" s="16" t="s">
        <v>138</v>
      </c>
      <c r="H36" s="92">
        <v>1953</v>
      </c>
      <c r="I36" s="281">
        <v>5480</v>
      </c>
      <c r="J36" s="25"/>
    </row>
    <row r="37" spans="1:11" s="9" customFormat="1" ht="13.5" customHeight="1" x14ac:dyDescent="0.35">
      <c r="A37" s="298"/>
      <c r="B37" s="277" t="s">
        <v>14</v>
      </c>
      <c r="C37" s="16" t="s">
        <v>131</v>
      </c>
      <c r="D37" s="73">
        <v>31555984</v>
      </c>
      <c r="E37" s="72">
        <v>22797210</v>
      </c>
      <c r="F37" s="26" t="s">
        <v>191</v>
      </c>
      <c r="G37" s="16"/>
      <c r="H37" s="92">
        <f>+H38+H39</f>
        <v>8762580</v>
      </c>
      <c r="I37" s="281">
        <f>+I38+I39</f>
        <v>196375</v>
      </c>
      <c r="J37" s="25"/>
      <c r="K37" s="1"/>
    </row>
    <row r="38" spans="1:11" s="9" customFormat="1" ht="13.5" customHeight="1" x14ac:dyDescent="0.35">
      <c r="A38" s="298"/>
      <c r="B38" s="277" t="s">
        <v>48</v>
      </c>
      <c r="C38" s="16" t="s">
        <v>206</v>
      </c>
      <c r="D38" s="73">
        <v>7477</v>
      </c>
      <c r="E38" s="72">
        <v>15235</v>
      </c>
      <c r="F38" s="22" t="s">
        <v>12</v>
      </c>
      <c r="G38" s="27" t="s">
        <v>201</v>
      </c>
      <c r="H38" s="81">
        <v>7690170</v>
      </c>
      <c r="I38" s="303">
        <v>12206</v>
      </c>
      <c r="J38" s="25"/>
      <c r="K38" s="1"/>
    </row>
    <row r="39" spans="1:11" s="9" customFormat="1" ht="13.5" customHeight="1" x14ac:dyDescent="0.35">
      <c r="A39" s="298"/>
      <c r="B39" s="277" t="s">
        <v>49</v>
      </c>
      <c r="C39" s="16"/>
      <c r="D39" s="73">
        <v>406974</v>
      </c>
      <c r="E39" s="72">
        <v>50778</v>
      </c>
      <c r="F39" s="22" t="s">
        <v>17</v>
      </c>
      <c r="G39" s="27" t="s">
        <v>201</v>
      </c>
      <c r="H39" s="81">
        <v>1072410</v>
      </c>
      <c r="I39" s="303">
        <v>184169</v>
      </c>
      <c r="J39" s="25"/>
      <c r="K39" s="1"/>
    </row>
    <row r="40" spans="1:11" s="9" customFormat="1" ht="13.5" customHeight="1" x14ac:dyDescent="0.35">
      <c r="A40" s="298"/>
      <c r="B40" s="277" t="s">
        <v>21</v>
      </c>
      <c r="C40" s="16"/>
      <c r="D40" s="73">
        <v>457986</v>
      </c>
      <c r="E40" s="72">
        <v>173</v>
      </c>
      <c r="F40" s="17" t="s">
        <v>137</v>
      </c>
      <c r="G40" s="18" t="s">
        <v>176</v>
      </c>
      <c r="H40" s="92">
        <v>2140943</v>
      </c>
      <c r="I40" s="304">
        <v>1064055</v>
      </c>
      <c r="J40" s="25"/>
      <c r="K40" s="1"/>
    </row>
    <row r="41" spans="1:11" s="9" customFormat="1" ht="13.5" customHeight="1" x14ac:dyDescent="0.35">
      <c r="A41" s="298"/>
      <c r="B41" s="277" t="s">
        <v>16</v>
      </c>
      <c r="C41" s="16" t="s">
        <v>132</v>
      </c>
      <c r="D41" s="72">
        <v>1127101</v>
      </c>
      <c r="E41" s="72">
        <v>1008674</v>
      </c>
      <c r="F41" s="28" t="s">
        <v>192</v>
      </c>
      <c r="G41" s="16"/>
      <c r="H41" s="92">
        <f>+SUM(H42:H47)</f>
        <v>22730314</v>
      </c>
      <c r="I41" s="281">
        <f>+SUM(I42:I47)</f>
        <v>9070479</v>
      </c>
      <c r="J41" s="25"/>
      <c r="K41" s="1"/>
    </row>
    <row r="42" spans="1:11" s="9" customFormat="1" ht="13.5" customHeight="1" x14ac:dyDescent="0.35">
      <c r="A42" s="298"/>
      <c r="B42" s="278" t="s">
        <v>184</v>
      </c>
      <c r="C42" s="16" t="s">
        <v>177</v>
      </c>
      <c r="D42" s="91">
        <f>+SUM(D43:D43)</f>
        <v>492619</v>
      </c>
      <c r="E42" s="71">
        <f>+SUM(E43:E43)</f>
        <v>63541</v>
      </c>
      <c r="F42" s="22" t="s">
        <v>18</v>
      </c>
      <c r="G42" s="18"/>
      <c r="H42" s="81">
        <v>5455381</v>
      </c>
      <c r="I42" s="303">
        <v>2348505</v>
      </c>
      <c r="J42" s="25"/>
      <c r="K42" s="1"/>
    </row>
    <row r="43" spans="1:11" s="9" customFormat="1" ht="13.5" customHeight="1" x14ac:dyDescent="0.35">
      <c r="A43" s="298"/>
      <c r="B43" s="277" t="s">
        <v>200</v>
      </c>
      <c r="C43" s="258"/>
      <c r="D43" s="73">
        <v>492619</v>
      </c>
      <c r="E43" s="72">
        <v>63541</v>
      </c>
      <c r="F43" s="22" t="s">
        <v>55</v>
      </c>
      <c r="G43" s="18" t="s">
        <v>176</v>
      </c>
      <c r="H43" s="81">
        <v>117024</v>
      </c>
      <c r="I43" s="303">
        <v>116104</v>
      </c>
      <c r="J43" s="25"/>
      <c r="K43" s="25"/>
    </row>
    <row r="44" spans="1:11" s="9" customFormat="1" ht="13.5" customHeight="1" x14ac:dyDescent="0.35">
      <c r="A44" s="298"/>
      <c r="B44" s="278" t="s">
        <v>185</v>
      </c>
      <c r="C44" s="16"/>
      <c r="D44" s="71">
        <f>+D45</f>
        <v>55723</v>
      </c>
      <c r="E44" s="71">
        <f>+E45</f>
        <v>91942</v>
      </c>
      <c r="F44" s="22" t="s">
        <v>19</v>
      </c>
      <c r="G44" s="18"/>
      <c r="H44" s="81">
        <v>5035044</v>
      </c>
      <c r="I44" s="303">
        <v>3432795</v>
      </c>
      <c r="J44" s="25"/>
      <c r="K44" s="25"/>
    </row>
    <row r="45" spans="1:11" s="9" customFormat="1" ht="13.5" customHeight="1" x14ac:dyDescent="0.35">
      <c r="A45" s="298"/>
      <c r="B45" s="277" t="s">
        <v>8</v>
      </c>
      <c r="C45" s="16" t="s">
        <v>130</v>
      </c>
      <c r="D45" s="72">
        <v>55723</v>
      </c>
      <c r="E45" s="72">
        <v>91942</v>
      </c>
      <c r="F45" s="22" t="s">
        <v>56</v>
      </c>
      <c r="G45" s="18"/>
      <c r="H45" s="81">
        <v>6356418</v>
      </c>
      <c r="I45" s="303">
        <v>72366</v>
      </c>
      <c r="J45" s="25"/>
      <c r="K45" s="25"/>
    </row>
    <row r="46" spans="1:11" s="9" customFormat="1" ht="13.5" customHeight="1" x14ac:dyDescent="0.35">
      <c r="A46" s="298"/>
      <c r="B46" s="278" t="s">
        <v>20</v>
      </c>
      <c r="C46" s="16"/>
      <c r="D46" s="71">
        <v>475794</v>
      </c>
      <c r="E46" s="71">
        <v>87157</v>
      </c>
      <c r="F46" s="22" t="s">
        <v>22</v>
      </c>
      <c r="G46" s="18" t="s">
        <v>132</v>
      </c>
      <c r="H46" s="81">
        <v>994570</v>
      </c>
      <c r="I46" s="303">
        <v>75712</v>
      </c>
      <c r="J46" s="25"/>
      <c r="K46" s="25"/>
    </row>
    <row r="47" spans="1:11" s="9" customFormat="1" ht="13.5" customHeight="1" x14ac:dyDescent="0.35">
      <c r="A47" s="298"/>
      <c r="B47" s="278" t="s">
        <v>186</v>
      </c>
      <c r="C47" s="16"/>
      <c r="D47" s="71">
        <f>+D48</f>
        <v>14693449</v>
      </c>
      <c r="E47" s="71">
        <f>+E48</f>
        <v>20753141</v>
      </c>
      <c r="F47" s="22" t="s">
        <v>24</v>
      </c>
      <c r="G47" s="18" t="s">
        <v>132</v>
      </c>
      <c r="H47" s="81">
        <v>4771877</v>
      </c>
      <c r="I47" s="303">
        <v>3024997</v>
      </c>
      <c r="J47" s="25"/>
      <c r="K47" s="25"/>
    </row>
    <row r="48" spans="1:11" s="189" customFormat="1" ht="14.25" customHeight="1" x14ac:dyDescent="0.35">
      <c r="A48" s="298"/>
      <c r="B48" s="277" t="s">
        <v>23</v>
      </c>
      <c r="C48" s="259"/>
      <c r="D48" s="72">
        <v>14693449</v>
      </c>
      <c r="E48" s="309">
        <v>20753141</v>
      </c>
      <c r="F48" s="15" t="s">
        <v>20</v>
      </c>
      <c r="G48" s="256"/>
      <c r="H48" s="79">
        <v>1094615</v>
      </c>
      <c r="I48" s="307">
        <v>1287398</v>
      </c>
      <c r="J48" s="188"/>
      <c r="K48" s="188"/>
    </row>
    <row r="49" spans="1:11" s="9" customFormat="1" ht="12.75" customHeight="1" thickBot="1" x14ac:dyDescent="0.4">
      <c r="A49" s="300"/>
      <c r="B49" s="282" t="s">
        <v>25</v>
      </c>
      <c r="C49" s="187"/>
      <c r="D49" s="74">
        <f>+D32+D14</f>
        <v>78893268</v>
      </c>
      <c r="E49" s="74">
        <f>+E32+E14</f>
        <v>55361296</v>
      </c>
      <c r="F49" s="186" t="s">
        <v>26</v>
      </c>
      <c r="G49" s="187"/>
      <c r="H49" s="87">
        <f>+H34+H30+H14</f>
        <v>78893268.359999999</v>
      </c>
      <c r="I49" s="292">
        <f>+I34+I30+I14</f>
        <v>55361296</v>
      </c>
      <c r="J49" s="25"/>
      <c r="K49" s="25"/>
    </row>
    <row r="50" spans="1:11" s="9" customFormat="1" ht="12.75" customHeight="1" x14ac:dyDescent="0.35">
      <c r="A50" s="298"/>
      <c r="B50" s="1"/>
      <c r="C50" s="252"/>
      <c r="D50" s="67"/>
      <c r="E50" s="3"/>
      <c r="F50" s="1"/>
      <c r="G50" s="4"/>
      <c r="H50" s="83"/>
      <c r="I50" s="66"/>
      <c r="J50" s="25"/>
      <c r="K50" s="25"/>
    </row>
    <row r="51" spans="1:11" s="9" customFormat="1" ht="12.75" customHeight="1" x14ac:dyDescent="0.35">
      <c r="A51" s="357" t="s">
        <v>166</v>
      </c>
      <c r="B51" s="357"/>
      <c r="C51" s="357"/>
      <c r="D51" s="357"/>
      <c r="E51" s="357"/>
      <c r="F51" s="357"/>
      <c r="G51" s="357"/>
      <c r="H51" s="357"/>
      <c r="I51" s="357"/>
      <c r="J51" s="30"/>
      <c r="K51" s="25"/>
    </row>
    <row r="52" spans="1:11" s="9" customFormat="1" ht="12.75" customHeight="1" x14ac:dyDescent="0.35">
      <c r="A52" s="298"/>
      <c r="B52" s="1"/>
      <c r="C52" s="252"/>
      <c r="D52" s="67"/>
      <c r="F52" s="1"/>
      <c r="G52" s="4"/>
      <c r="H52" s="78"/>
      <c r="I52" s="29"/>
      <c r="J52" s="25"/>
      <c r="K52" s="25"/>
    </row>
    <row r="53" spans="1:11" s="9" customFormat="1" ht="12.75" customHeight="1" x14ac:dyDescent="0.35">
      <c r="A53" s="298"/>
      <c r="B53" s="31"/>
      <c r="C53" s="253"/>
      <c r="D53" s="75"/>
      <c r="E53" s="32"/>
      <c r="F53" s="5"/>
      <c r="G53" s="18"/>
      <c r="H53" s="84"/>
      <c r="I53" s="33"/>
      <c r="J53" s="25"/>
      <c r="K53" s="25"/>
    </row>
    <row r="54" spans="1:11" s="9" customFormat="1" ht="12.75" customHeight="1" x14ac:dyDescent="0.35">
      <c r="A54" s="298"/>
      <c r="B54" s="1"/>
      <c r="C54" s="252"/>
      <c r="D54" s="175"/>
      <c r="E54" s="175"/>
      <c r="F54" s="13"/>
      <c r="G54" s="24"/>
      <c r="H54" s="85"/>
      <c r="I54" s="34"/>
      <c r="J54" s="25"/>
      <c r="K54" s="25"/>
    </row>
    <row r="55" spans="1:11" s="9" customFormat="1" ht="12.75" customHeight="1" x14ac:dyDescent="0.35">
      <c r="A55" s="298"/>
      <c r="B55" s="1"/>
      <c r="C55" s="35"/>
      <c r="D55" s="76"/>
      <c r="E55" s="36"/>
      <c r="F55" s="5"/>
      <c r="G55" s="18"/>
      <c r="H55" s="84"/>
      <c r="I55" s="33"/>
      <c r="J55" s="25"/>
      <c r="K55" s="25"/>
    </row>
    <row r="56" spans="1:11" s="9" customFormat="1" ht="12.75" customHeight="1" x14ac:dyDescent="0.35">
      <c r="A56" s="298"/>
      <c r="B56" s="1"/>
      <c r="C56" s="35"/>
      <c r="D56" s="76"/>
      <c r="E56" s="36"/>
      <c r="F56" s="241"/>
      <c r="G56" s="24"/>
      <c r="H56" s="85"/>
      <c r="I56" s="34"/>
      <c r="J56" s="25"/>
      <c r="K56" s="25"/>
    </row>
    <row r="57" spans="1:11" s="9" customFormat="1" ht="12.75" customHeight="1" x14ac:dyDescent="0.35">
      <c r="A57" s="298"/>
      <c r="B57" s="1"/>
      <c r="C57" s="252"/>
      <c r="E57" s="175"/>
      <c r="F57" s="13"/>
      <c r="G57" s="24"/>
      <c r="H57" s="85"/>
      <c r="I57" s="34"/>
      <c r="J57" s="25"/>
      <c r="K57" s="25"/>
    </row>
    <row r="58" spans="1:11" s="9" customFormat="1" ht="12.75" customHeight="1" x14ac:dyDescent="0.35">
      <c r="A58" s="298"/>
      <c r="B58" s="1"/>
      <c r="C58" s="252"/>
      <c r="D58" s="67"/>
      <c r="E58" s="3"/>
      <c r="F58" s="13"/>
      <c r="G58" s="24"/>
      <c r="H58" s="85"/>
      <c r="I58" s="34"/>
      <c r="J58" s="25"/>
      <c r="K58" s="25"/>
    </row>
    <row r="59" spans="1:11" s="9" customFormat="1" ht="12.75" customHeight="1" x14ac:dyDescent="0.35">
      <c r="A59" s="298"/>
      <c r="B59" s="1"/>
      <c r="C59" s="252"/>
      <c r="D59" s="77"/>
      <c r="E59" s="25"/>
      <c r="F59" s="1"/>
      <c r="G59" s="4"/>
      <c r="H59" s="85"/>
      <c r="I59" s="29"/>
      <c r="J59" s="25"/>
      <c r="K59" s="25"/>
    </row>
    <row r="60" spans="1:11" s="9" customFormat="1" ht="12.75" customHeight="1" x14ac:dyDescent="0.35">
      <c r="A60" s="298"/>
      <c r="B60" s="1"/>
      <c r="C60" s="252"/>
      <c r="D60" s="67"/>
      <c r="E60" s="3"/>
      <c r="F60" s="1"/>
      <c r="G60" s="4"/>
      <c r="H60" s="78"/>
      <c r="I60" s="29"/>
      <c r="J60" s="25"/>
      <c r="K60" s="25"/>
    </row>
    <row r="61" spans="1:11" s="9" customFormat="1" ht="12.75" customHeight="1" x14ac:dyDescent="0.35">
      <c r="A61" s="298"/>
      <c r="B61" s="1"/>
      <c r="C61" s="252"/>
      <c r="D61" s="67"/>
      <c r="E61" s="3"/>
      <c r="F61" s="1"/>
      <c r="G61" s="4"/>
      <c r="H61" s="78"/>
      <c r="I61" s="29"/>
      <c r="J61" s="25"/>
      <c r="K61" s="25"/>
    </row>
    <row r="62" spans="1:11" s="9" customFormat="1" ht="12.75" customHeight="1" x14ac:dyDescent="0.35">
      <c r="A62" s="298"/>
      <c r="B62" s="1"/>
      <c r="C62" s="252"/>
      <c r="D62" s="67"/>
      <c r="E62" s="3"/>
      <c r="F62" s="1"/>
      <c r="G62" s="4"/>
      <c r="H62" s="78"/>
      <c r="I62" s="29"/>
      <c r="J62" s="25"/>
      <c r="K62" s="25"/>
    </row>
    <row r="63" spans="1:11" s="9" customFormat="1" ht="12.75" customHeight="1" x14ac:dyDescent="0.35">
      <c r="A63" s="298"/>
      <c r="B63" s="1"/>
      <c r="C63" s="252"/>
      <c r="D63" s="67"/>
      <c r="E63" s="3"/>
      <c r="F63" s="1"/>
      <c r="G63" s="4"/>
      <c r="H63" s="78"/>
      <c r="I63" s="29"/>
      <c r="J63" s="25"/>
      <c r="K63" s="25"/>
    </row>
    <row r="64" spans="1:11" s="9" customFormat="1" ht="12.75" customHeight="1" x14ac:dyDescent="0.35">
      <c r="A64" s="298"/>
      <c r="B64" s="1"/>
      <c r="C64" s="252"/>
      <c r="D64" s="67"/>
      <c r="E64" s="3"/>
      <c r="F64" s="1"/>
      <c r="G64" s="4"/>
      <c r="H64" s="78"/>
      <c r="I64" s="29"/>
      <c r="J64" s="25"/>
      <c r="K64" s="25"/>
    </row>
    <row r="65" spans="1:11" s="9" customFormat="1" ht="12.75" customHeight="1" x14ac:dyDescent="0.35">
      <c r="A65" s="298"/>
      <c r="B65" s="1"/>
      <c r="C65" s="252"/>
      <c r="D65" s="67"/>
      <c r="E65" s="3"/>
      <c r="F65" s="1"/>
      <c r="G65" s="4"/>
      <c r="H65" s="78"/>
      <c r="I65" s="29"/>
      <c r="J65" s="25"/>
      <c r="K65" s="25"/>
    </row>
    <row r="66" spans="1:11" s="9" customFormat="1" ht="12.75" customHeight="1" x14ac:dyDescent="0.35">
      <c r="A66" s="298"/>
      <c r="B66" s="1"/>
      <c r="C66" s="252"/>
      <c r="D66" s="67"/>
      <c r="E66" s="3"/>
      <c r="F66" s="1"/>
      <c r="G66" s="4"/>
      <c r="H66" s="78"/>
      <c r="I66" s="29"/>
      <c r="J66" s="25"/>
      <c r="K66" s="25"/>
    </row>
    <row r="67" spans="1:11" s="9" customFormat="1" ht="12.75" customHeight="1" x14ac:dyDescent="0.35">
      <c r="A67" s="298"/>
      <c r="B67" s="1"/>
      <c r="C67" s="252"/>
      <c r="D67" s="67"/>
      <c r="E67" s="3"/>
      <c r="F67" s="1"/>
      <c r="G67" s="4"/>
      <c r="H67" s="78"/>
      <c r="I67" s="29"/>
      <c r="J67" s="25"/>
      <c r="K67" s="25"/>
    </row>
    <row r="68" spans="1:11" s="9" customFormat="1" ht="12.75" customHeight="1" x14ac:dyDescent="0.35">
      <c r="A68" s="298"/>
      <c r="B68" s="1"/>
      <c r="C68" s="252"/>
      <c r="D68" s="67"/>
      <c r="E68" s="3"/>
      <c r="F68" s="1"/>
      <c r="G68" s="4"/>
      <c r="H68" s="78"/>
      <c r="I68" s="29"/>
      <c r="J68" s="25"/>
      <c r="K68" s="25"/>
    </row>
    <row r="69" spans="1:11" s="9" customFormat="1" ht="12.75" customHeight="1" x14ac:dyDescent="0.35">
      <c r="A69" s="298"/>
      <c r="B69" s="1"/>
      <c r="C69" s="252"/>
      <c r="D69" s="67"/>
      <c r="E69" s="3"/>
      <c r="F69" s="1"/>
      <c r="G69" s="4"/>
      <c r="H69" s="78"/>
      <c r="I69" s="29"/>
      <c r="J69" s="25"/>
      <c r="K69" s="25"/>
    </row>
    <row r="70" spans="1:11" s="9" customFormat="1" ht="12.75" customHeight="1" x14ac:dyDescent="0.35">
      <c r="A70" s="298"/>
      <c r="B70" s="1"/>
      <c r="C70" s="252"/>
      <c r="D70" s="67"/>
      <c r="E70" s="3"/>
      <c r="F70" s="1"/>
      <c r="G70" s="4"/>
      <c r="H70" s="78"/>
      <c r="I70" s="29"/>
      <c r="J70" s="25"/>
      <c r="K70" s="25"/>
    </row>
    <row r="71" spans="1:11" s="9" customFormat="1" ht="12.75" customHeight="1" x14ac:dyDescent="0.35">
      <c r="A71" s="298"/>
      <c r="B71" s="1"/>
      <c r="C71" s="252"/>
      <c r="D71" s="67"/>
      <c r="E71" s="3"/>
      <c r="F71" s="1"/>
      <c r="G71" s="4"/>
      <c r="H71" s="78"/>
      <c r="I71" s="29"/>
      <c r="J71" s="25"/>
      <c r="K71" s="25"/>
    </row>
    <row r="72" spans="1:11" s="9" customFormat="1" ht="12.75" customHeight="1" x14ac:dyDescent="0.35">
      <c r="A72" s="298"/>
      <c r="B72" s="1"/>
      <c r="C72" s="252"/>
      <c r="D72" s="67"/>
      <c r="E72" s="3"/>
      <c r="F72" s="1"/>
      <c r="G72" s="4"/>
      <c r="H72" s="78"/>
      <c r="I72" s="29"/>
      <c r="J72" s="25"/>
      <c r="K72" s="25"/>
    </row>
    <row r="73" spans="1:11" s="9" customFormat="1" ht="12.75" customHeight="1" x14ac:dyDescent="0.35">
      <c r="A73" s="298"/>
      <c r="B73" s="1"/>
      <c r="C73" s="252"/>
      <c r="D73" s="67"/>
      <c r="E73" s="3"/>
      <c r="F73" s="1"/>
      <c r="G73" s="4"/>
      <c r="H73" s="78"/>
      <c r="I73" s="29"/>
      <c r="J73" s="25"/>
      <c r="K73" s="25"/>
    </row>
    <row r="74" spans="1:11" s="9" customFormat="1" ht="12.75" customHeight="1" x14ac:dyDescent="0.35">
      <c r="A74" s="298"/>
      <c r="B74" s="1"/>
      <c r="C74" s="252"/>
      <c r="D74" s="67"/>
      <c r="E74" s="3"/>
      <c r="F74" s="1"/>
      <c r="G74" s="4"/>
      <c r="H74" s="78"/>
      <c r="I74" s="29"/>
      <c r="J74" s="25"/>
      <c r="K74" s="25"/>
    </row>
    <row r="75" spans="1:11" s="9" customFormat="1" ht="12.75" customHeight="1" x14ac:dyDescent="0.35">
      <c r="A75" s="298"/>
      <c r="B75" s="1"/>
      <c r="C75" s="252"/>
      <c r="D75" s="67"/>
      <c r="E75" s="3"/>
      <c r="F75" s="1"/>
      <c r="G75" s="4"/>
      <c r="H75" s="78"/>
      <c r="I75" s="29"/>
      <c r="J75" s="25"/>
      <c r="K75" s="25"/>
    </row>
    <row r="76" spans="1:11" s="9" customFormat="1" ht="12.75" customHeight="1" x14ac:dyDescent="0.35">
      <c r="A76" s="298"/>
      <c r="B76" s="1"/>
      <c r="C76" s="252"/>
      <c r="D76" s="67"/>
      <c r="E76" s="3"/>
      <c r="F76" s="1"/>
      <c r="G76" s="4"/>
      <c r="H76" s="78"/>
      <c r="I76" s="29"/>
      <c r="J76" s="25"/>
      <c r="K76" s="25"/>
    </row>
    <row r="77" spans="1:11" s="9" customFormat="1" ht="12.75" customHeight="1" x14ac:dyDescent="0.35">
      <c r="A77" s="298"/>
      <c r="B77" s="1"/>
      <c r="C77" s="252"/>
      <c r="D77" s="67"/>
      <c r="E77" s="3"/>
      <c r="F77" s="1"/>
      <c r="G77" s="4"/>
      <c r="H77" s="78"/>
      <c r="I77" s="29"/>
      <c r="J77" s="25"/>
      <c r="K77" s="25"/>
    </row>
    <row r="78" spans="1:11" s="9" customFormat="1" ht="12.75" customHeight="1" x14ac:dyDescent="0.35">
      <c r="A78" s="298"/>
      <c r="B78" s="1"/>
      <c r="C78" s="252"/>
      <c r="D78" s="67"/>
      <c r="E78" s="3"/>
      <c r="F78" s="1"/>
      <c r="G78" s="4"/>
      <c r="H78" s="78"/>
      <c r="I78" s="29"/>
      <c r="J78" s="25"/>
      <c r="K78" s="25"/>
    </row>
    <row r="79" spans="1:11" s="9" customFormat="1" ht="12.75" customHeight="1" x14ac:dyDescent="0.35">
      <c r="A79" s="298"/>
      <c r="B79" s="1"/>
      <c r="C79" s="252"/>
      <c r="D79" s="67"/>
      <c r="E79" s="3"/>
      <c r="F79" s="1"/>
      <c r="G79" s="4"/>
      <c r="H79" s="78"/>
      <c r="I79" s="29"/>
      <c r="J79" s="25"/>
      <c r="K79" s="25"/>
    </row>
    <row r="80" spans="1:11" s="9" customFormat="1" ht="12.75" customHeight="1" x14ac:dyDescent="0.35">
      <c r="A80" s="298"/>
      <c r="B80" s="1"/>
      <c r="C80" s="252"/>
      <c r="D80" s="67"/>
      <c r="E80" s="3"/>
      <c r="F80" s="1"/>
      <c r="G80" s="4"/>
      <c r="H80" s="78"/>
      <c r="I80" s="29"/>
      <c r="J80" s="25"/>
      <c r="K80" s="25"/>
    </row>
    <row r="81" spans="3:11" ht="12.75" customHeight="1" x14ac:dyDescent="0.35">
      <c r="J81" s="25"/>
      <c r="K81" s="25"/>
    </row>
    <row r="82" spans="3:11" x14ac:dyDescent="0.35">
      <c r="J82" s="25"/>
      <c r="K82" s="25"/>
    </row>
    <row r="83" spans="3:11" ht="15" customHeight="1" x14ac:dyDescent="0.35">
      <c r="J83" s="25"/>
      <c r="K83" s="25"/>
    </row>
    <row r="84" spans="3:11" x14ac:dyDescent="0.35">
      <c r="C84" s="1"/>
      <c r="D84" s="23"/>
      <c r="E84" s="1"/>
      <c r="G84" s="1"/>
      <c r="H84" s="86"/>
      <c r="I84" s="37"/>
      <c r="K84" s="25"/>
    </row>
    <row r="85" spans="3:11" x14ac:dyDescent="0.35">
      <c r="C85" s="1"/>
      <c r="D85" s="23"/>
      <c r="E85" s="1"/>
      <c r="G85" s="1"/>
      <c r="H85" s="86"/>
      <c r="I85" s="37"/>
    </row>
    <row r="86" spans="3:11" x14ac:dyDescent="0.35">
      <c r="C86" s="1"/>
      <c r="D86" s="23"/>
      <c r="E86" s="1"/>
      <c r="G86" s="1"/>
      <c r="H86" s="86"/>
      <c r="I86" s="37"/>
    </row>
    <row r="87" spans="3:11" x14ac:dyDescent="0.35">
      <c r="C87" s="1"/>
      <c r="D87" s="23"/>
      <c r="E87" s="1"/>
      <c r="G87" s="1"/>
      <c r="H87" s="86"/>
      <c r="I87" s="37"/>
    </row>
    <row r="88" spans="3:11" x14ac:dyDescent="0.35">
      <c r="C88" s="1"/>
      <c r="D88" s="23"/>
      <c r="E88" s="1"/>
      <c r="G88" s="1"/>
      <c r="H88" s="86"/>
      <c r="I88" s="37"/>
    </row>
    <row r="89" spans="3:11" x14ac:dyDescent="0.35">
      <c r="C89" s="1"/>
      <c r="D89" s="23"/>
      <c r="E89" s="1"/>
      <c r="G89" s="1"/>
      <c r="H89" s="86"/>
      <c r="I89" s="37"/>
    </row>
    <row r="90" spans="3:11" x14ac:dyDescent="0.35">
      <c r="C90" s="1"/>
      <c r="D90" s="23"/>
      <c r="E90" s="1"/>
      <c r="G90" s="1"/>
      <c r="H90" s="86"/>
      <c r="I90" s="37"/>
    </row>
    <row r="91" spans="3:11" x14ac:dyDescent="0.35">
      <c r="C91" s="1"/>
      <c r="D91" s="23"/>
      <c r="E91" s="1"/>
      <c r="G91" s="1"/>
      <c r="H91" s="86"/>
      <c r="I91" s="37"/>
    </row>
    <row r="92" spans="3:11" x14ac:dyDescent="0.35">
      <c r="C92" s="1"/>
      <c r="D92" s="23"/>
      <c r="E92" s="1"/>
      <c r="G92" s="1"/>
      <c r="H92" s="86"/>
      <c r="I92" s="37"/>
    </row>
    <row r="93" spans="3:11" x14ac:dyDescent="0.35">
      <c r="C93" s="1"/>
      <c r="D93" s="23"/>
      <c r="E93" s="1"/>
      <c r="G93" s="1"/>
      <c r="H93" s="86"/>
      <c r="I93" s="37"/>
    </row>
    <row r="94" spans="3:11" x14ac:dyDescent="0.35">
      <c r="C94" s="1"/>
      <c r="D94" s="23"/>
      <c r="E94" s="1"/>
      <c r="G94" s="1"/>
      <c r="H94" s="86"/>
      <c r="I94" s="37"/>
    </row>
    <row r="95" spans="3:11" x14ac:dyDescent="0.35">
      <c r="C95" s="1"/>
      <c r="D95" s="23"/>
      <c r="E95" s="1"/>
      <c r="G95" s="1"/>
      <c r="H95" s="86"/>
      <c r="I95" s="37"/>
    </row>
    <row r="96" spans="3:11" x14ac:dyDescent="0.35">
      <c r="C96" s="1"/>
      <c r="D96" s="23"/>
      <c r="E96" s="1"/>
      <c r="G96" s="1"/>
      <c r="H96" s="86"/>
      <c r="I96" s="37"/>
    </row>
    <row r="97" spans="3:9" x14ac:dyDescent="0.35">
      <c r="C97" s="1"/>
      <c r="D97" s="23"/>
      <c r="E97" s="1"/>
      <c r="G97" s="1"/>
      <c r="H97" s="86"/>
      <c r="I97" s="37"/>
    </row>
    <row r="98" spans="3:9" x14ac:dyDescent="0.35">
      <c r="C98" s="1"/>
      <c r="D98" s="23"/>
      <c r="E98" s="1"/>
      <c r="G98" s="1"/>
      <c r="H98" s="86"/>
      <c r="I98" s="37"/>
    </row>
    <row r="99" spans="3:9" x14ac:dyDescent="0.35">
      <c r="C99" s="1"/>
      <c r="D99" s="23"/>
      <c r="E99" s="1"/>
      <c r="G99" s="1"/>
      <c r="H99" s="86"/>
      <c r="I99" s="37"/>
    </row>
  </sheetData>
  <sheetProtection password="CA9D"/>
  <mergeCells count="6">
    <mergeCell ref="A51:I51"/>
    <mergeCell ref="B5:I5"/>
    <mergeCell ref="B7:I7"/>
    <mergeCell ref="B8:I8"/>
    <mergeCell ref="C11:C12"/>
    <mergeCell ref="G11:G12"/>
  </mergeCells>
  <printOptions horizontalCentered="1"/>
  <pageMargins left="0.35433070866141736" right="0.35433070866141736" top="1.3385826771653544" bottom="0.27559055118110237" header="0.23622047244094491" footer="0.23622047244094491"/>
  <pageSetup paperSize="9" scale="61" orientation="landscape" r:id="rId1"/>
  <headerFooter alignWithMargins="0"/>
  <ignoredErrors>
    <ignoredError sqref="H4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7:K69"/>
  <sheetViews>
    <sheetView showGridLines="0" view="pageBreakPreview" zoomScale="85" zoomScaleNormal="80" zoomScaleSheetLayoutView="85" workbookViewId="0">
      <selection activeCell="J17" sqref="J17"/>
    </sheetView>
  </sheetViews>
  <sheetFormatPr baseColWidth="10" defaultColWidth="9.1796875" defaultRowHeight="13.5" x14ac:dyDescent="0.35"/>
  <cols>
    <col min="1" max="1" width="4.81640625" style="46" customWidth="1"/>
    <col min="2" max="2" width="1.453125" style="2" customWidth="1"/>
    <col min="3" max="3" width="87.7265625" style="2" bestFit="1" customWidth="1"/>
    <col min="4" max="4" width="15" style="44" bestFit="1" customWidth="1"/>
    <col min="5" max="5" width="14.453125" style="29" bestFit="1" customWidth="1"/>
    <col min="6" max="6" width="14.1796875" style="45" bestFit="1" customWidth="1"/>
    <col min="7" max="7" width="9.1796875" style="46"/>
    <col min="8" max="9" width="10" style="46" bestFit="1" customWidth="1"/>
    <col min="10" max="10" width="9.1796875" style="46"/>
    <col min="11" max="11" width="9.453125" style="46" bestFit="1" customWidth="1"/>
    <col min="12" max="234" width="9.1796875" style="46"/>
    <col min="235" max="235" width="4.81640625" style="46" customWidth="1"/>
    <col min="236" max="236" width="1.453125" style="46" customWidth="1"/>
    <col min="237" max="237" width="76" style="46" customWidth="1"/>
    <col min="238" max="238" width="10.81640625" style="46" bestFit="1" customWidth="1"/>
    <col min="239" max="240" width="13.7265625" style="46" customWidth="1"/>
    <col min="241" max="241" width="5" style="46" customWidth="1"/>
    <col min="242" max="242" width="11.26953125" style="46" bestFit="1" customWidth="1"/>
    <col min="243" max="243" width="9.1796875" style="46"/>
    <col min="244" max="245" width="9.7265625" style="46" bestFit="1" customWidth="1"/>
    <col min="246" max="490" width="9.1796875" style="46"/>
    <col min="491" max="491" width="4.81640625" style="46" customWidth="1"/>
    <col min="492" max="492" width="1.453125" style="46" customWidth="1"/>
    <col min="493" max="493" width="76" style="46" customWidth="1"/>
    <col min="494" max="494" width="10.81640625" style="46" bestFit="1" customWidth="1"/>
    <col min="495" max="496" width="13.7265625" style="46" customWidth="1"/>
    <col min="497" max="497" width="5" style="46" customWidth="1"/>
    <col min="498" max="498" width="11.26953125" style="46" bestFit="1" customWidth="1"/>
    <col min="499" max="499" width="9.1796875" style="46"/>
    <col min="500" max="501" width="9.7265625" style="46" bestFit="1" customWidth="1"/>
    <col min="502" max="746" width="9.1796875" style="46"/>
    <col min="747" max="747" width="4.81640625" style="46" customWidth="1"/>
    <col min="748" max="748" width="1.453125" style="46" customWidth="1"/>
    <col min="749" max="749" width="76" style="46" customWidth="1"/>
    <col min="750" max="750" width="10.81640625" style="46" bestFit="1" customWidth="1"/>
    <col min="751" max="752" width="13.7265625" style="46" customWidth="1"/>
    <col min="753" max="753" width="5" style="46" customWidth="1"/>
    <col min="754" max="754" width="11.26953125" style="46" bestFit="1" customWidth="1"/>
    <col min="755" max="755" width="9.1796875" style="46"/>
    <col min="756" max="757" width="9.7265625" style="46" bestFit="1" customWidth="1"/>
    <col min="758" max="1002" width="9.1796875" style="46"/>
    <col min="1003" max="1003" width="4.81640625" style="46" customWidth="1"/>
    <col min="1004" max="1004" width="1.453125" style="46" customWidth="1"/>
    <col min="1005" max="1005" width="76" style="46" customWidth="1"/>
    <col min="1006" max="1006" width="10.81640625" style="46" bestFit="1" customWidth="1"/>
    <col min="1007" max="1008" width="13.7265625" style="46" customWidth="1"/>
    <col min="1009" max="1009" width="5" style="46" customWidth="1"/>
    <col min="1010" max="1010" width="11.26953125" style="46" bestFit="1" customWidth="1"/>
    <col min="1011" max="1011" width="9.1796875" style="46"/>
    <col min="1012" max="1013" width="9.7265625" style="46" bestFit="1" customWidth="1"/>
    <col min="1014" max="1258" width="9.1796875" style="46"/>
    <col min="1259" max="1259" width="4.81640625" style="46" customWidth="1"/>
    <col min="1260" max="1260" width="1.453125" style="46" customWidth="1"/>
    <col min="1261" max="1261" width="76" style="46" customWidth="1"/>
    <col min="1262" max="1262" width="10.81640625" style="46" bestFit="1" customWidth="1"/>
    <col min="1263" max="1264" width="13.7265625" style="46" customWidth="1"/>
    <col min="1265" max="1265" width="5" style="46" customWidth="1"/>
    <col min="1266" max="1266" width="11.26953125" style="46" bestFit="1" customWidth="1"/>
    <col min="1267" max="1267" width="9.1796875" style="46"/>
    <col min="1268" max="1269" width="9.7265625" style="46" bestFit="1" customWidth="1"/>
    <col min="1270" max="1514" width="9.1796875" style="46"/>
    <col min="1515" max="1515" width="4.81640625" style="46" customWidth="1"/>
    <col min="1516" max="1516" width="1.453125" style="46" customWidth="1"/>
    <col min="1517" max="1517" width="76" style="46" customWidth="1"/>
    <col min="1518" max="1518" width="10.81640625" style="46" bestFit="1" customWidth="1"/>
    <col min="1519" max="1520" width="13.7265625" style="46" customWidth="1"/>
    <col min="1521" max="1521" width="5" style="46" customWidth="1"/>
    <col min="1522" max="1522" width="11.26953125" style="46" bestFit="1" customWidth="1"/>
    <col min="1523" max="1523" width="9.1796875" style="46"/>
    <col min="1524" max="1525" width="9.7265625" style="46" bestFit="1" customWidth="1"/>
    <col min="1526" max="1770" width="9.1796875" style="46"/>
    <col min="1771" max="1771" width="4.81640625" style="46" customWidth="1"/>
    <col min="1772" max="1772" width="1.453125" style="46" customWidth="1"/>
    <col min="1773" max="1773" width="76" style="46" customWidth="1"/>
    <col min="1774" max="1774" width="10.81640625" style="46" bestFit="1" customWidth="1"/>
    <col min="1775" max="1776" width="13.7265625" style="46" customWidth="1"/>
    <col min="1777" max="1777" width="5" style="46" customWidth="1"/>
    <col min="1778" max="1778" width="11.26953125" style="46" bestFit="1" customWidth="1"/>
    <col min="1779" max="1779" width="9.1796875" style="46"/>
    <col min="1780" max="1781" width="9.7265625" style="46" bestFit="1" customWidth="1"/>
    <col min="1782" max="2026" width="9.1796875" style="46"/>
    <col min="2027" max="2027" width="4.81640625" style="46" customWidth="1"/>
    <col min="2028" max="2028" width="1.453125" style="46" customWidth="1"/>
    <col min="2029" max="2029" width="76" style="46" customWidth="1"/>
    <col min="2030" max="2030" width="10.81640625" style="46" bestFit="1" customWidth="1"/>
    <col min="2031" max="2032" width="13.7265625" style="46" customWidth="1"/>
    <col min="2033" max="2033" width="5" style="46" customWidth="1"/>
    <col min="2034" max="2034" width="11.26953125" style="46" bestFit="1" customWidth="1"/>
    <col min="2035" max="2035" width="9.1796875" style="46"/>
    <col min="2036" max="2037" width="9.7265625" style="46" bestFit="1" customWidth="1"/>
    <col min="2038" max="2282" width="9.1796875" style="46"/>
    <col min="2283" max="2283" width="4.81640625" style="46" customWidth="1"/>
    <col min="2284" max="2284" width="1.453125" style="46" customWidth="1"/>
    <col min="2285" max="2285" width="76" style="46" customWidth="1"/>
    <col min="2286" max="2286" width="10.81640625" style="46" bestFit="1" customWidth="1"/>
    <col min="2287" max="2288" width="13.7265625" style="46" customWidth="1"/>
    <col min="2289" max="2289" width="5" style="46" customWidth="1"/>
    <col min="2290" max="2290" width="11.26953125" style="46" bestFit="1" customWidth="1"/>
    <col min="2291" max="2291" width="9.1796875" style="46"/>
    <col min="2292" max="2293" width="9.7265625" style="46" bestFit="1" customWidth="1"/>
    <col min="2294" max="2538" width="9.1796875" style="46"/>
    <col min="2539" max="2539" width="4.81640625" style="46" customWidth="1"/>
    <col min="2540" max="2540" width="1.453125" style="46" customWidth="1"/>
    <col min="2541" max="2541" width="76" style="46" customWidth="1"/>
    <col min="2542" max="2542" width="10.81640625" style="46" bestFit="1" customWidth="1"/>
    <col min="2543" max="2544" width="13.7265625" style="46" customWidth="1"/>
    <col min="2545" max="2545" width="5" style="46" customWidth="1"/>
    <col min="2546" max="2546" width="11.26953125" style="46" bestFit="1" customWidth="1"/>
    <col min="2547" max="2547" width="9.1796875" style="46"/>
    <col min="2548" max="2549" width="9.7265625" style="46" bestFit="1" customWidth="1"/>
    <col min="2550" max="2794" width="9.1796875" style="46"/>
    <col min="2795" max="2795" width="4.81640625" style="46" customWidth="1"/>
    <col min="2796" max="2796" width="1.453125" style="46" customWidth="1"/>
    <col min="2797" max="2797" width="76" style="46" customWidth="1"/>
    <col min="2798" max="2798" width="10.81640625" style="46" bestFit="1" customWidth="1"/>
    <col min="2799" max="2800" width="13.7265625" style="46" customWidth="1"/>
    <col min="2801" max="2801" width="5" style="46" customWidth="1"/>
    <col min="2802" max="2802" width="11.26953125" style="46" bestFit="1" customWidth="1"/>
    <col min="2803" max="2803" width="9.1796875" style="46"/>
    <col min="2804" max="2805" width="9.7265625" style="46" bestFit="1" customWidth="1"/>
    <col min="2806" max="3050" width="9.1796875" style="46"/>
    <col min="3051" max="3051" width="4.81640625" style="46" customWidth="1"/>
    <col min="3052" max="3052" width="1.453125" style="46" customWidth="1"/>
    <col min="3053" max="3053" width="76" style="46" customWidth="1"/>
    <col min="3054" max="3054" width="10.81640625" style="46" bestFit="1" customWidth="1"/>
    <col min="3055" max="3056" width="13.7265625" style="46" customWidth="1"/>
    <col min="3057" max="3057" width="5" style="46" customWidth="1"/>
    <col min="3058" max="3058" width="11.26953125" style="46" bestFit="1" customWidth="1"/>
    <col min="3059" max="3059" width="9.1796875" style="46"/>
    <col min="3060" max="3061" width="9.7265625" style="46" bestFit="1" customWidth="1"/>
    <col min="3062" max="3306" width="9.1796875" style="46"/>
    <col min="3307" max="3307" width="4.81640625" style="46" customWidth="1"/>
    <col min="3308" max="3308" width="1.453125" style="46" customWidth="1"/>
    <col min="3309" max="3309" width="76" style="46" customWidth="1"/>
    <col min="3310" max="3310" width="10.81640625" style="46" bestFit="1" customWidth="1"/>
    <col min="3311" max="3312" width="13.7265625" style="46" customWidth="1"/>
    <col min="3313" max="3313" width="5" style="46" customWidth="1"/>
    <col min="3314" max="3314" width="11.26953125" style="46" bestFit="1" customWidth="1"/>
    <col min="3315" max="3315" width="9.1796875" style="46"/>
    <col min="3316" max="3317" width="9.7265625" style="46" bestFit="1" customWidth="1"/>
    <col min="3318" max="3562" width="9.1796875" style="46"/>
    <col min="3563" max="3563" width="4.81640625" style="46" customWidth="1"/>
    <col min="3564" max="3564" width="1.453125" style="46" customWidth="1"/>
    <col min="3565" max="3565" width="76" style="46" customWidth="1"/>
    <col min="3566" max="3566" width="10.81640625" style="46" bestFit="1" customWidth="1"/>
    <col min="3567" max="3568" width="13.7265625" style="46" customWidth="1"/>
    <col min="3569" max="3569" width="5" style="46" customWidth="1"/>
    <col min="3570" max="3570" width="11.26953125" style="46" bestFit="1" customWidth="1"/>
    <col min="3571" max="3571" width="9.1796875" style="46"/>
    <col min="3572" max="3573" width="9.7265625" style="46" bestFit="1" customWidth="1"/>
    <col min="3574" max="3818" width="9.1796875" style="46"/>
    <col min="3819" max="3819" width="4.81640625" style="46" customWidth="1"/>
    <col min="3820" max="3820" width="1.453125" style="46" customWidth="1"/>
    <col min="3821" max="3821" width="76" style="46" customWidth="1"/>
    <col min="3822" max="3822" width="10.81640625" style="46" bestFit="1" customWidth="1"/>
    <col min="3823" max="3824" width="13.7265625" style="46" customWidth="1"/>
    <col min="3825" max="3825" width="5" style="46" customWidth="1"/>
    <col min="3826" max="3826" width="11.26953125" style="46" bestFit="1" customWidth="1"/>
    <col min="3827" max="3827" width="9.1796875" style="46"/>
    <col min="3828" max="3829" width="9.7265625" style="46" bestFit="1" customWidth="1"/>
    <col min="3830" max="4074" width="9.1796875" style="46"/>
    <col min="4075" max="4075" width="4.81640625" style="46" customWidth="1"/>
    <col min="4076" max="4076" width="1.453125" style="46" customWidth="1"/>
    <col min="4077" max="4077" width="76" style="46" customWidth="1"/>
    <col min="4078" max="4078" width="10.81640625" style="46" bestFit="1" customWidth="1"/>
    <col min="4079" max="4080" width="13.7265625" style="46" customWidth="1"/>
    <col min="4081" max="4081" width="5" style="46" customWidth="1"/>
    <col min="4082" max="4082" width="11.26953125" style="46" bestFit="1" customWidth="1"/>
    <col min="4083" max="4083" width="9.1796875" style="46"/>
    <col min="4084" max="4085" width="9.7265625" style="46" bestFit="1" customWidth="1"/>
    <col min="4086" max="4330" width="9.1796875" style="46"/>
    <col min="4331" max="4331" width="4.81640625" style="46" customWidth="1"/>
    <col min="4332" max="4332" width="1.453125" style="46" customWidth="1"/>
    <col min="4333" max="4333" width="76" style="46" customWidth="1"/>
    <col min="4334" max="4334" width="10.81640625" style="46" bestFit="1" customWidth="1"/>
    <col min="4335" max="4336" width="13.7265625" style="46" customWidth="1"/>
    <col min="4337" max="4337" width="5" style="46" customWidth="1"/>
    <col min="4338" max="4338" width="11.26953125" style="46" bestFit="1" customWidth="1"/>
    <col min="4339" max="4339" width="9.1796875" style="46"/>
    <col min="4340" max="4341" width="9.7265625" style="46" bestFit="1" customWidth="1"/>
    <col min="4342" max="4586" width="9.1796875" style="46"/>
    <col min="4587" max="4587" width="4.81640625" style="46" customWidth="1"/>
    <col min="4588" max="4588" width="1.453125" style="46" customWidth="1"/>
    <col min="4589" max="4589" width="76" style="46" customWidth="1"/>
    <col min="4590" max="4590" width="10.81640625" style="46" bestFit="1" customWidth="1"/>
    <col min="4591" max="4592" width="13.7265625" style="46" customWidth="1"/>
    <col min="4593" max="4593" width="5" style="46" customWidth="1"/>
    <col min="4594" max="4594" width="11.26953125" style="46" bestFit="1" customWidth="1"/>
    <col min="4595" max="4595" width="9.1796875" style="46"/>
    <col min="4596" max="4597" width="9.7265625" style="46" bestFit="1" customWidth="1"/>
    <col min="4598" max="4842" width="9.1796875" style="46"/>
    <col min="4843" max="4843" width="4.81640625" style="46" customWidth="1"/>
    <col min="4844" max="4844" width="1.453125" style="46" customWidth="1"/>
    <col min="4845" max="4845" width="76" style="46" customWidth="1"/>
    <col min="4846" max="4846" width="10.81640625" style="46" bestFit="1" customWidth="1"/>
    <col min="4847" max="4848" width="13.7265625" style="46" customWidth="1"/>
    <col min="4849" max="4849" width="5" style="46" customWidth="1"/>
    <col min="4850" max="4850" width="11.26953125" style="46" bestFit="1" customWidth="1"/>
    <col min="4851" max="4851" width="9.1796875" style="46"/>
    <col min="4852" max="4853" width="9.7265625" style="46" bestFit="1" customWidth="1"/>
    <col min="4854" max="5098" width="9.1796875" style="46"/>
    <col min="5099" max="5099" width="4.81640625" style="46" customWidth="1"/>
    <col min="5100" max="5100" width="1.453125" style="46" customWidth="1"/>
    <col min="5101" max="5101" width="76" style="46" customWidth="1"/>
    <col min="5102" max="5102" width="10.81640625" style="46" bestFit="1" customWidth="1"/>
    <col min="5103" max="5104" width="13.7265625" style="46" customWidth="1"/>
    <col min="5105" max="5105" width="5" style="46" customWidth="1"/>
    <col min="5106" max="5106" width="11.26953125" style="46" bestFit="1" customWidth="1"/>
    <col min="5107" max="5107" width="9.1796875" style="46"/>
    <col min="5108" max="5109" width="9.7265625" style="46" bestFit="1" customWidth="1"/>
    <col min="5110" max="5354" width="9.1796875" style="46"/>
    <col min="5355" max="5355" width="4.81640625" style="46" customWidth="1"/>
    <col min="5356" max="5356" width="1.453125" style="46" customWidth="1"/>
    <col min="5357" max="5357" width="76" style="46" customWidth="1"/>
    <col min="5358" max="5358" width="10.81640625" style="46" bestFit="1" customWidth="1"/>
    <col min="5359" max="5360" width="13.7265625" style="46" customWidth="1"/>
    <col min="5361" max="5361" width="5" style="46" customWidth="1"/>
    <col min="5362" max="5362" width="11.26953125" style="46" bestFit="1" customWidth="1"/>
    <col min="5363" max="5363" width="9.1796875" style="46"/>
    <col min="5364" max="5365" width="9.7265625" style="46" bestFit="1" customWidth="1"/>
    <col min="5366" max="5610" width="9.1796875" style="46"/>
    <col min="5611" max="5611" width="4.81640625" style="46" customWidth="1"/>
    <col min="5612" max="5612" width="1.453125" style="46" customWidth="1"/>
    <col min="5613" max="5613" width="76" style="46" customWidth="1"/>
    <col min="5614" max="5614" width="10.81640625" style="46" bestFit="1" customWidth="1"/>
    <col min="5615" max="5616" width="13.7265625" style="46" customWidth="1"/>
    <col min="5617" max="5617" width="5" style="46" customWidth="1"/>
    <col min="5618" max="5618" width="11.26953125" style="46" bestFit="1" customWidth="1"/>
    <col min="5619" max="5619" width="9.1796875" style="46"/>
    <col min="5620" max="5621" width="9.7265625" style="46" bestFit="1" customWidth="1"/>
    <col min="5622" max="5866" width="9.1796875" style="46"/>
    <col min="5867" max="5867" width="4.81640625" style="46" customWidth="1"/>
    <col min="5868" max="5868" width="1.453125" style="46" customWidth="1"/>
    <col min="5869" max="5869" width="76" style="46" customWidth="1"/>
    <col min="5870" max="5870" width="10.81640625" style="46" bestFit="1" customWidth="1"/>
    <col min="5871" max="5872" width="13.7265625" style="46" customWidth="1"/>
    <col min="5873" max="5873" width="5" style="46" customWidth="1"/>
    <col min="5874" max="5874" width="11.26953125" style="46" bestFit="1" customWidth="1"/>
    <col min="5875" max="5875" width="9.1796875" style="46"/>
    <col min="5876" max="5877" width="9.7265625" style="46" bestFit="1" customWidth="1"/>
    <col min="5878" max="6122" width="9.1796875" style="46"/>
    <col min="6123" max="6123" width="4.81640625" style="46" customWidth="1"/>
    <col min="6124" max="6124" width="1.453125" style="46" customWidth="1"/>
    <col min="6125" max="6125" width="76" style="46" customWidth="1"/>
    <col min="6126" max="6126" width="10.81640625" style="46" bestFit="1" customWidth="1"/>
    <col min="6127" max="6128" width="13.7265625" style="46" customWidth="1"/>
    <col min="6129" max="6129" width="5" style="46" customWidth="1"/>
    <col min="6130" max="6130" width="11.26953125" style="46" bestFit="1" customWidth="1"/>
    <col min="6131" max="6131" width="9.1796875" style="46"/>
    <col min="6132" max="6133" width="9.7265625" style="46" bestFit="1" customWidth="1"/>
    <col min="6134" max="6378" width="9.1796875" style="46"/>
    <col min="6379" max="6379" width="4.81640625" style="46" customWidth="1"/>
    <col min="6380" max="6380" width="1.453125" style="46" customWidth="1"/>
    <col min="6381" max="6381" width="76" style="46" customWidth="1"/>
    <col min="6382" max="6382" width="10.81640625" style="46" bestFit="1" customWidth="1"/>
    <col min="6383" max="6384" width="13.7265625" style="46" customWidth="1"/>
    <col min="6385" max="6385" width="5" style="46" customWidth="1"/>
    <col min="6386" max="6386" width="11.26953125" style="46" bestFit="1" customWidth="1"/>
    <col min="6387" max="6387" width="9.1796875" style="46"/>
    <col min="6388" max="6389" width="9.7265625" style="46" bestFit="1" customWidth="1"/>
    <col min="6390" max="6634" width="9.1796875" style="46"/>
    <col min="6635" max="6635" width="4.81640625" style="46" customWidth="1"/>
    <col min="6636" max="6636" width="1.453125" style="46" customWidth="1"/>
    <col min="6637" max="6637" width="76" style="46" customWidth="1"/>
    <col min="6638" max="6638" width="10.81640625" style="46" bestFit="1" customWidth="1"/>
    <col min="6639" max="6640" width="13.7265625" style="46" customWidth="1"/>
    <col min="6641" max="6641" width="5" style="46" customWidth="1"/>
    <col min="6642" max="6642" width="11.26953125" style="46" bestFit="1" customWidth="1"/>
    <col min="6643" max="6643" width="9.1796875" style="46"/>
    <col min="6644" max="6645" width="9.7265625" style="46" bestFit="1" customWidth="1"/>
    <col min="6646" max="6890" width="9.1796875" style="46"/>
    <col min="6891" max="6891" width="4.81640625" style="46" customWidth="1"/>
    <col min="6892" max="6892" width="1.453125" style="46" customWidth="1"/>
    <col min="6893" max="6893" width="76" style="46" customWidth="1"/>
    <col min="6894" max="6894" width="10.81640625" style="46" bestFit="1" customWidth="1"/>
    <col min="6895" max="6896" width="13.7265625" style="46" customWidth="1"/>
    <col min="6897" max="6897" width="5" style="46" customWidth="1"/>
    <col min="6898" max="6898" width="11.26953125" style="46" bestFit="1" customWidth="1"/>
    <col min="6899" max="6899" width="9.1796875" style="46"/>
    <col min="6900" max="6901" width="9.7265625" style="46" bestFit="1" customWidth="1"/>
    <col min="6902" max="7146" width="9.1796875" style="46"/>
    <col min="7147" max="7147" width="4.81640625" style="46" customWidth="1"/>
    <col min="7148" max="7148" width="1.453125" style="46" customWidth="1"/>
    <col min="7149" max="7149" width="76" style="46" customWidth="1"/>
    <col min="7150" max="7150" width="10.81640625" style="46" bestFit="1" customWidth="1"/>
    <col min="7151" max="7152" width="13.7265625" style="46" customWidth="1"/>
    <col min="7153" max="7153" width="5" style="46" customWidth="1"/>
    <col min="7154" max="7154" width="11.26953125" style="46" bestFit="1" customWidth="1"/>
    <col min="7155" max="7155" width="9.1796875" style="46"/>
    <col min="7156" max="7157" width="9.7265625" style="46" bestFit="1" customWidth="1"/>
    <col min="7158" max="7402" width="9.1796875" style="46"/>
    <col min="7403" max="7403" width="4.81640625" style="46" customWidth="1"/>
    <col min="7404" max="7404" width="1.453125" style="46" customWidth="1"/>
    <col min="7405" max="7405" width="76" style="46" customWidth="1"/>
    <col min="7406" max="7406" width="10.81640625" style="46" bestFit="1" customWidth="1"/>
    <col min="7407" max="7408" width="13.7265625" style="46" customWidth="1"/>
    <col min="7409" max="7409" width="5" style="46" customWidth="1"/>
    <col min="7410" max="7410" width="11.26953125" style="46" bestFit="1" customWidth="1"/>
    <col min="7411" max="7411" width="9.1796875" style="46"/>
    <col min="7412" max="7413" width="9.7265625" style="46" bestFit="1" customWidth="1"/>
    <col min="7414" max="7658" width="9.1796875" style="46"/>
    <col min="7659" max="7659" width="4.81640625" style="46" customWidth="1"/>
    <col min="7660" max="7660" width="1.453125" style="46" customWidth="1"/>
    <col min="7661" max="7661" width="76" style="46" customWidth="1"/>
    <col min="7662" max="7662" width="10.81640625" style="46" bestFit="1" customWidth="1"/>
    <col min="7663" max="7664" width="13.7265625" style="46" customWidth="1"/>
    <col min="7665" max="7665" width="5" style="46" customWidth="1"/>
    <col min="7666" max="7666" width="11.26953125" style="46" bestFit="1" customWidth="1"/>
    <col min="7667" max="7667" width="9.1796875" style="46"/>
    <col min="7668" max="7669" width="9.7265625" style="46" bestFit="1" customWidth="1"/>
    <col min="7670" max="7914" width="9.1796875" style="46"/>
    <col min="7915" max="7915" width="4.81640625" style="46" customWidth="1"/>
    <col min="7916" max="7916" width="1.453125" style="46" customWidth="1"/>
    <col min="7917" max="7917" width="76" style="46" customWidth="1"/>
    <col min="7918" max="7918" width="10.81640625" style="46" bestFit="1" customWidth="1"/>
    <col min="7919" max="7920" width="13.7265625" style="46" customWidth="1"/>
    <col min="7921" max="7921" width="5" style="46" customWidth="1"/>
    <col min="7922" max="7922" width="11.26953125" style="46" bestFit="1" customWidth="1"/>
    <col min="7923" max="7923" width="9.1796875" style="46"/>
    <col min="7924" max="7925" width="9.7265625" style="46" bestFit="1" customWidth="1"/>
    <col min="7926" max="8170" width="9.1796875" style="46"/>
    <col min="8171" max="8171" width="4.81640625" style="46" customWidth="1"/>
    <col min="8172" max="8172" width="1.453125" style="46" customWidth="1"/>
    <col min="8173" max="8173" width="76" style="46" customWidth="1"/>
    <col min="8174" max="8174" width="10.81640625" style="46" bestFit="1" customWidth="1"/>
    <col min="8175" max="8176" width="13.7265625" style="46" customWidth="1"/>
    <col min="8177" max="8177" width="5" style="46" customWidth="1"/>
    <col min="8178" max="8178" width="11.26953125" style="46" bestFit="1" customWidth="1"/>
    <col min="8179" max="8179" width="9.1796875" style="46"/>
    <col min="8180" max="8181" width="9.7265625" style="46" bestFit="1" customWidth="1"/>
    <col min="8182" max="8426" width="9.1796875" style="46"/>
    <col min="8427" max="8427" width="4.81640625" style="46" customWidth="1"/>
    <col min="8428" max="8428" width="1.453125" style="46" customWidth="1"/>
    <col min="8429" max="8429" width="76" style="46" customWidth="1"/>
    <col min="8430" max="8430" width="10.81640625" style="46" bestFit="1" customWidth="1"/>
    <col min="8431" max="8432" width="13.7265625" style="46" customWidth="1"/>
    <col min="8433" max="8433" width="5" style="46" customWidth="1"/>
    <col min="8434" max="8434" width="11.26953125" style="46" bestFit="1" customWidth="1"/>
    <col min="8435" max="8435" width="9.1796875" style="46"/>
    <col min="8436" max="8437" width="9.7265625" style="46" bestFit="1" customWidth="1"/>
    <col min="8438" max="8682" width="9.1796875" style="46"/>
    <col min="8683" max="8683" width="4.81640625" style="46" customWidth="1"/>
    <col min="8684" max="8684" width="1.453125" style="46" customWidth="1"/>
    <col min="8685" max="8685" width="76" style="46" customWidth="1"/>
    <col min="8686" max="8686" width="10.81640625" style="46" bestFit="1" customWidth="1"/>
    <col min="8687" max="8688" width="13.7265625" style="46" customWidth="1"/>
    <col min="8689" max="8689" width="5" style="46" customWidth="1"/>
    <col min="8690" max="8690" width="11.26953125" style="46" bestFit="1" customWidth="1"/>
    <col min="8691" max="8691" width="9.1796875" style="46"/>
    <col min="8692" max="8693" width="9.7265625" style="46" bestFit="1" customWidth="1"/>
    <col min="8694" max="8938" width="9.1796875" style="46"/>
    <col min="8939" max="8939" width="4.81640625" style="46" customWidth="1"/>
    <col min="8940" max="8940" width="1.453125" style="46" customWidth="1"/>
    <col min="8941" max="8941" width="76" style="46" customWidth="1"/>
    <col min="8942" max="8942" width="10.81640625" style="46" bestFit="1" customWidth="1"/>
    <col min="8943" max="8944" width="13.7265625" style="46" customWidth="1"/>
    <col min="8945" max="8945" width="5" style="46" customWidth="1"/>
    <col min="8946" max="8946" width="11.26953125" style="46" bestFit="1" customWidth="1"/>
    <col min="8947" max="8947" width="9.1796875" style="46"/>
    <col min="8948" max="8949" width="9.7265625" style="46" bestFit="1" customWidth="1"/>
    <col min="8950" max="9194" width="9.1796875" style="46"/>
    <col min="9195" max="9195" width="4.81640625" style="46" customWidth="1"/>
    <col min="9196" max="9196" width="1.453125" style="46" customWidth="1"/>
    <col min="9197" max="9197" width="76" style="46" customWidth="1"/>
    <col min="9198" max="9198" width="10.81640625" style="46" bestFit="1" customWidth="1"/>
    <col min="9199" max="9200" width="13.7265625" style="46" customWidth="1"/>
    <col min="9201" max="9201" width="5" style="46" customWidth="1"/>
    <col min="9202" max="9202" width="11.26953125" style="46" bestFit="1" customWidth="1"/>
    <col min="9203" max="9203" width="9.1796875" style="46"/>
    <col min="9204" max="9205" width="9.7265625" style="46" bestFit="1" customWidth="1"/>
    <col min="9206" max="9450" width="9.1796875" style="46"/>
    <col min="9451" max="9451" width="4.81640625" style="46" customWidth="1"/>
    <col min="9452" max="9452" width="1.453125" style="46" customWidth="1"/>
    <col min="9453" max="9453" width="76" style="46" customWidth="1"/>
    <col min="9454" max="9454" width="10.81640625" style="46" bestFit="1" customWidth="1"/>
    <col min="9455" max="9456" width="13.7265625" style="46" customWidth="1"/>
    <col min="9457" max="9457" width="5" style="46" customWidth="1"/>
    <col min="9458" max="9458" width="11.26953125" style="46" bestFit="1" customWidth="1"/>
    <col min="9459" max="9459" width="9.1796875" style="46"/>
    <col min="9460" max="9461" width="9.7265625" style="46" bestFit="1" customWidth="1"/>
    <col min="9462" max="9706" width="9.1796875" style="46"/>
    <col min="9707" max="9707" width="4.81640625" style="46" customWidth="1"/>
    <col min="9708" max="9708" width="1.453125" style="46" customWidth="1"/>
    <col min="9709" max="9709" width="76" style="46" customWidth="1"/>
    <col min="9710" max="9710" width="10.81640625" style="46" bestFit="1" customWidth="1"/>
    <col min="9711" max="9712" width="13.7265625" style="46" customWidth="1"/>
    <col min="9713" max="9713" width="5" style="46" customWidth="1"/>
    <col min="9714" max="9714" width="11.26953125" style="46" bestFit="1" customWidth="1"/>
    <col min="9715" max="9715" width="9.1796875" style="46"/>
    <col min="9716" max="9717" width="9.7265625" style="46" bestFit="1" customWidth="1"/>
    <col min="9718" max="9962" width="9.1796875" style="46"/>
    <col min="9963" max="9963" width="4.81640625" style="46" customWidth="1"/>
    <col min="9964" max="9964" width="1.453125" style="46" customWidth="1"/>
    <col min="9965" max="9965" width="76" style="46" customWidth="1"/>
    <col min="9966" max="9966" width="10.81640625" style="46" bestFit="1" customWidth="1"/>
    <col min="9967" max="9968" width="13.7265625" style="46" customWidth="1"/>
    <col min="9969" max="9969" width="5" style="46" customWidth="1"/>
    <col min="9970" max="9970" width="11.26953125" style="46" bestFit="1" customWidth="1"/>
    <col min="9971" max="9971" width="9.1796875" style="46"/>
    <col min="9972" max="9973" width="9.7265625" style="46" bestFit="1" customWidth="1"/>
    <col min="9974" max="10218" width="9.1796875" style="46"/>
    <col min="10219" max="10219" width="4.81640625" style="46" customWidth="1"/>
    <col min="10220" max="10220" width="1.453125" style="46" customWidth="1"/>
    <col min="10221" max="10221" width="76" style="46" customWidth="1"/>
    <col min="10222" max="10222" width="10.81640625" style="46" bestFit="1" customWidth="1"/>
    <col min="10223" max="10224" width="13.7265625" style="46" customWidth="1"/>
    <col min="10225" max="10225" width="5" style="46" customWidth="1"/>
    <col min="10226" max="10226" width="11.26953125" style="46" bestFit="1" customWidth="1"/>
    <col min="10227" max="10227" width="9.1796875" style="46"/>
    <col min="10228" max="10229" width="9.7265625" style="46" bestFit="1" customWidth="1"/>
    <col min="10230" max="10474" width="9.1796875" style="46"/>
    <col min="10475" max="10475" width="4.81640625" style="46" customWidth="1"/>
    <col min="10476" max="10476" width="1.453125" style="46" customWidth="1"/>
    <col min="10477" max="10477" width="76" style="46" customWidth="1"/>
    <col min="10478" max="10478" width="10.81640625" style="46" bestFit="1" customWidth="1"/>
    <col min="10479" max="10480" width="13.7265625" style="46" customWidth="1"/>
    <col min="10481" max="10481" width="5" style="46" customWidth="1"/>
    <col min="10482" max="10482" width="11.26953125" style="46" bestFit="1" customWidth="1"/>
    <col min="10483" max="10483" width="9.1796875" style="46"/>
    <col min="10484" max="10485" width="9.7265625" style="46" bestFit="1" customWidth="1"/>
    <col min="10486" max="10730" width="9.1796875" style="46"/>
    <col min="10731" max="10731" width="4.81640625" style="46" customWidth="1"/>
    <col min="10732" max="10732" width="1.453125" style="46" customWidth="1"/>
    <col min="10733" max="10733" width="76" style="46" customWidth="1"/>
    <col min="10734" max="10734" width="10.81640625" style="46" bestFit="1" customWidth="1"/>
    <col min="10735" max="10736" width="13.7265625" style="46" customWidth="1"/>
    <col min="10737" max="10737" width="5" style="46" customWidth="1"/>
    <col min="10738" max="10738" width="11.26953125" style="46" bestFit="1" customWidth="1"/>
    <col min="10739" max="10739" width="9.1796875" style="46"/>
    <col min="10740" max="10741" width="9.7265625" style="46" bestFit="1" customWidth="1"/>
    <col min="10742" max="10986" width="9.1796875" style="46"/>
    <col min="10987" max="10987" width="4.81640625" style="46" customWidth="1"/>
    <col min="10988" max="10988" width="1.453125" style="46" customWidth="1"/>
    <col min="10989" max="10989" width="76" style="46" customWidth="1"/>
    <col min="10990" max="10990" width="10.81640625" style="46" bestFit="1" customWidth="1"/>
    <col min="10991" max="10992" width="13.7265625" style="46" customWidth="1"/>
    <col min="10993" max="10993" width="5" style="46" customWidth="1"/>
    <col min="10994" max="10994" width="11.26953125" style="46" bestFit="1" customWidth="1"/>
    <col min="10995" max="10995" width="9.1796875" style="46"/>
    <col min="10996" max="10997" width="9.7265625" style="46" bestFit="1" customWidth="1"/>
    <col min="10998" max="11242" width="9.1796875" style="46"/>
    <col min="11243" max="11243" width="4.81640625" style="46" customWidth="1"/>
    <col min="11244" max="11244" width="1.453125" style="46" customWidth="1"/>
    <col min="11245" max="11245" width="76" style="46" customWidth="1"/>
    <col min="11246" max="11246" width="10.81640625" style="46" bestFit="1" customWidth="1"/>
    <col min="11247" max="11248" width="13.7265625" style="46" customWidth="1"/>
    <col min="11249" max="11249" width="5" style="46" customWidth="1"/>
    <col min="11250" max="11250" width="11.26953125" style="46" bestFit="1" customWidth="1"/>
    <col min="11251" max="11251" width="9.1796875" style="46"/>
    <col min="11252" max="11253" width="9.7265625" style="46" bestFit="1" customWidth="1"/>
    <col min="11254" max="11498" width="9.1796875" style="46"/>
    <col min="11499" max="11499" width="4.81640625" style="46" customWidth="1"/>
    <col min="11500" max="11500" width="1.453125" style="46" customWidth="1"/>
    <col min="11501" max="11501" width="76" style="46" customWidth="1"/>
    <col min="11502" max="11502" width="10.81640625" style="46" bestFit="1" customWidth="1"/>
    <col min="11503" max="11504" width="13.7265625" style="46" customWidth="1"/>
    <col min="11505" max="11505" width="5" style="46" customWidth="1"/>
    <col min="11506" max="11506" width="11.26953125" style="46" bestFit="1" customWidth="1"/>
    <col min="11507" max="11507" width="9.1796875" style="46"/>
    <col min="11508" max="11509" width="9.7265625" style="46" bestFit="1" customWidth="1"/>
    <col min="11510" max="11754" width="9.1796875" style="46"/>
    <col min="11755" max="11755" width="4.81640625" style="46" customWidth="1"/>
    <col min="11756" max="11756" width="1.453125" style="46" customWidth="1"/>
    <col min="11757" max="11757" width="76" style="46" customWidth="1"/>
    <col min="11758" max="11758" width="10.81640625" style="46" bestFit="1" customWidth="1"/>
    <col min="11759" max="11760" width="13.7265625" style="46" customWidth="1"/>
    <col min="11761" max="11761" width="5" style="46" customWidth="1"/>
    <col min="11762" max="11762" width="11.26953125" style="46" bestFit="1" customWidth="1"/>
    <col min="11763" max="11763" width="9.1796875" style="46"/>
    <col min="11764" max="11765" width="9.7265625" style="46" bestFit="1" customWidth="1"/>
    <col min="11766" max="12010" width="9.1796875" style="46"/>
    <col min="12011" max="12011" width="4.81640625" style="46" customWidth="1"/>
    <col min="12012" max="12012" width="1.453125" style="46" customWidth="1"/>
    <col min="12013" max="12013" width="76" style="46" customWidth="1"/>
    <col min="12014" max="12014" width="10.81640625" style="46" bestFit="1" customWidth="1"/>
    <col min="12015" max="12016" width="13.7265625" style="46" customWidth="1"/>
    <col min="12017" max="12017" width="5" style="46" customWidth="1"/>
    <col min="12018" max="12018" width="11.26953125" style="46" bestFit="1" customWidth="1"/>
    <col min="12019" max="12019" width="9.1796875" style="46"/>
    <col min="12020" max="12021" width="9.7265625" style="46" bestFit="1" customWidth="1"/>
    <col min="12022" max="12266" width="9.1796875" style="46"/>
    <col min="12267" max="12267" width="4.81640625" style="46" customWidth="1"/>
    <col min="12268" max="12268" width="1.453125" style="46" customWidth="1"/>
    <col min="12269" max="12269" width="76" style="46" customWidth="1"/>
    <col min="12270" max="12270" width="10.81640625" style="46" bestFit="1" customWidth="1"/>
    <col min="12271" max="12272" width="13.7265625" style="46" customWidth="1"/>
    <col min="12273" max="12273" width="5" style="46" customWidth="1"/>
    <col min="12274" max="12274" width="11.26953125" style="46" bestFit="1" customWidth="1"/>
    <col min="12275" max="12275" width="9.1796875" style="46"/>
    <col min="12276" max="12277" width="9.7265625" style="46" bestFit="1" customWidth="1"/>
    <col min="12278" max="12522" width="9.1796875" style="46"/>
    <col min="12523" max="12523" width="4.81640625" style="46" customWidth="1"/>
    <col min="12524" max="12524" width="1.453125" style="46" customWidth="1"/>
    <col min="12525" max="12525" width="76" style="46" customWidth="1"/>
    <col min="12526" max="12526" width="10.81640625" style="46" bestFit="1" customWidth="1"/>
    <col min="12527" max="12528" width="13.7265625" style="46" customWidth="1"/>
    <col min="12529" max="12529" width="5" style="46" customWidth="1"/>
    <col min="12530" max="12530" width="11.26953125" style="46" bestFit="1" customWidth="1"/>
    <col min="12531" max="12531" width="9.1796875" style="46"/>
    <col min="12532" max="12533" width="9.7265625" style="46" bestFit="1" customWidth="1"/>
    <col min="12534" max="12778" width="9.1796875" style="46"/>
    <col min="12779" max="12779" width="4.81640625" style="46" customWidth="1"/>
    <col min="12780" max="12780" width="1.453125" style="46" customWidth="1"/>
    <col min="12781" max="12781" width="76" style="46" customWidth="1"/>
    <col min="12782" max="12782" width="10.81640625" style="46" bestFit="1" customWidth="1"/>
    <col min="12783" max="12784" width="13.7265625" style="46" customWidth="1"/>
    <col min="12785" max="12785" width="5" style="46" customWidth="1"/>
    <col min="12786" max="12786" width="11.26953125" style="46" bestFit="1" customWidth="1"/>
    <col min="12787" max="12787" width="9.1796875" style="46"/>
    <col min="12788" max="12789" width="9.7265625" style="46" bestFit="1" customWidth="1"/>
    <col min="12790" max="13034" width="9.1796875" style="46"/>
    <col min="13035" max="13035" width="4.81640625" style="46" customWidth="1"/>
    <col min="13036" max="13036" width="1.453125" style="46" customWidth="1"/>
    <col min="13037" max="13037" width="76" style="46" customWidth="1"/>
    <col min="13038" max="13038" width="10.81640625" style="46" bestFit="1" customWidth="1"/>
    <col min="13039" max="13040" width="13.7265625" style="46" customWidth="1"/>
    <col min="13041" max="13041" width="5" style="46" customWidth="1"/>
    <col min="13042" max="13042" width="11.26953125" style="46" bestFit="1" customWidth="1"/>
    <col min="13043" max="13043" width="9.1796875" style="46"/>
    <col min="13044" max="13045" width="9.7265625" style="46" bestFit="1" customWidth="1"/>
    <col min="13046" max="13290" width="9.1796875" style="46"/>
    <col min="13291" max="13291" width="4.81640625" style="46" customWidth="1"/>
    <col min="13292" max="13292" width="1.453125" style="46" customWidth="1"/>
    <col min="13293" max="13293" width="76" style="46" customWidth="1"/>
    <col min="13294" max="13294" width="10.81640625" style="46" bestFit="1" customWidth="1"/>
    <col min="13295" max="13296" width="13.7265625" style="46" customWidth="1"/>
    <col min="13297" max="13297" width="5" style="46" customWidth="1"/>
    <col min="13298" max="13298" width="11.26953125" style="46" bestFit="1" customWidth="1"/>
    <col min="13299" max="13299" width="9.1796875" style="46"/>
    <col min="13300" max="13301" width="9.7265625" style="46" bestFit="1" customWidth="1"/>
    <col min="13302" max="13546" width="9.1796875" style="46"/>
    <col min="13547" max="13547" width="4.81640625" style="46" customWidth="1"/>
    <col min="13548" max="13548" width="1.453125" style="46" customWidth="1"/>
    <col min="13549" max="13549" width="76" style="46" customWidth="1"/>
    <col min="13550" max="13550" width="10.81640625" style="46" bestFit="1" customWidth="1"/>
    <col min="13551" max="13552" width="13.7265625" style="46" customWidth="1"/>
    <col min="13553" max="13553" width="5" style="46" customWidth="1"/>
    <col min="13554" max="13554" width="11.26953125" style="46" bestFit="1" customWidth="1"/>
    <col min="13555" max="13555" width="9.1796875" style="46"/>
    <col min="13556" max="13557" width="9.7265625" style="46" bestFit="1" customWidth="1"/>
    <col min="13558" max="13802" width="9.1796875" style="46"/>
    <col min="13803" max="13803" width="4.81640625" style="46" customWidth="1"/>
    <col min="13804" max="13804" width="1.453125" style="46" customWidth="1"/>
    <col min="13805" max="13805" width="76" style="46" customWidth="1"/>
    <col min="13806" max="13806" width="10.81640625" style="46" bestFit="1" customWidth="1"/>
    <col min="13807" max="13808" width="13.7265625" style="46" customWidth="1"/>
    <col min="13809" max="13809" width="5" style="46" customWidth="1"/>
    <col min="13810" max="13810" width="11.26953125" style="46" bestFit="1" customWidth="1"/>
    <col min="13811" max="13811" width="9.1796875" style="46"/>
    <col min="13812" max="13813" width="9.7265625" style="46" bestFit="1" customWidth="1"/>
    <col min="13814" max="14058" width="9.1796875" style="46"/>
    <col min="14059" max="14059" width="4.81640625" style="46" customWidth="1"/>
    <col min="14060" max="14060" width="1.453125" style="46" customWidth="1"/>
    <col min="14061" max="14061" width="76" style="46" customWidth="1"/>
    <col min="14062" max="14062" width="10.81640625" style="46" bestFit="1" customWidth="1"/>
    <col min="14063" max="14064" width="13.7265625" style="46" customWidth="1"/>
    <col min="14065" max="14065" width="5" style="46" customWidth="1"/>
    <col min="14066" max="14066" width="11.26953125" style="46" bestFit="1" customWidth="1"/>
    <col min="14067" max="14067" width="9.1796875" style="46"/>
    <col min="14068" max="14069" width="9.7265625" style="46" bestFit="1" customWidth="1"/>
    <col min="14070" max="14314" width="9.1796875" style="46"/>
    <col min="14315" max="14315" width="4.81640625" style="46" customWidth="1"/>
    <col min="14316" max="14316" width="1.453125" style="46" customWidth="1"/>
    <col min="14317" max="14317" width="76" style="46" customWidth="1"/>
    <col min="14318" max="14318" width="10.81640625" style="46" bestFit="1" customWidth="1"/>
    <col min="14319" max="14320" width="13.7265625" style="46" customWidth="1"/>
    <col min="14321" max="14321" width="5" style="46" customWidth="1"/>
    <col min="14322" max="14322" width="11.26953125" style="46" bestFit="1" customWidth="1"/>
    <col min="14323" max="14323" width="9.1796875" style="46"/>
    <col min="14324" max="14325" width="9.7265625" style="46" bestFit="1" customWidth="1"/>
    <col min="14326" max="14570" width="9.1796875" style="46"/>
    <col min="14571" max="14571" width="4.81640625" style="46" customWidth="1"/>
    <col min="14572" max="14572" width="1.453125" style="46" customWidth="1"/>
    <col min="14573" max="14573" width="76" style="46" customWidth="1"/>
    <col min="14574" max="14574" width="10.81640625" style="46" bestFit="1" customWidth="1"/>
    <col min="14575" max="14576" width="13.7265625" style="46" customWidth="1"/>
    <col min="14577" max="14577" width="5" style="46" customWidth="1"/>
    <col min="14578" max="14578" width="11.26953125" style="46" bestFit="1" customWidth="1"/>
    <col min="14579" max="14579" width="9.1796875" style="46"/>
    <col min="14580" max="14581" width="9.7265625" style="46" bestFit="1" customWidth="1"/>
    <col min="14582" max="14826" width="9.1796875" style="46"/>
    <col min="14827" max="14827" width="4.81640625" style="46" customWidth="1"/>
    <col min="14828" max="14828" width="1.453125" style="46" customWidth="1"/>
    <col min="14829" max="14829" width="76" style="46" customWidth="1"/>
    <col min="14830" max="14830" width="10.81640625" style="46" bestFit="1" customWidth="1"/>
    <col min="14831" max="14832" width="13.7265625" style="46" customWidth="1"/>
    <col min="14833" max="14833" width="5" style="46" customWidth="1"/>
    <col min="14834" max="14834" width="11.26953125" style="46" bestFit="1" customWidth="1"/>
    <col min="14835" max="14835" width="9.1796875" style="46"/>
    <col min="14836" max="14837" width="9.7265625" style="46" bestFit="1" customWidth="1"/>
    <col min="14838" max="15082" width="9.1796875" style="46"/>
    <col min="15083" max="15083" width="4.81640625" style="46" customWidth="1"/>
    <col min="15084" max="15084" width="1.453125" style="46" customWidth="1"/>
    <col min="15085" max="15085" width="76" style="46" customWidth="1"/>
    <col min="15086" max="15086" width="10.81640625" style="46" bestFit="1" customWidth="1"/>
    <col min="15087" max="15088" width="13.7265625" style="46" customWidth="1"/>
    <col min="15089" max="15089" width="5" style="46" customWidth="1"/>
    <col min="15090" max="15090" width="11.26953125" style="46" bestFit="1" customWidth="1"/>
    <col min="15091" max="15091" width="9.1796875" style="46"/>
    <col min="15092" max="15093" width="9.7265625" style="46" bestFit="1" customWidth="1"/>
    <col min="15094" max="15338" width="9.1796875" style="46"/>
    <col min="15339" max="15339" width="4.81640625" style="46" customWidth="1"/>
    <col min="15340" max="15340" width="1.453125" style="46" customWidth="1"/>
    <col min="15341" max="15341" width="76" style="46" customWidth="1"/>
    <col min="15342" max="15342" width="10.81640625" style="46" bestFit="1" customWidth="1"/>
    <col min="15343" max="15344" width="13.7265625" style="46" customWidth="1"/>
    <col min="15345" max="15345" width="5" style="46" customWidth="1"/>
    <col min="15346" max="15346" width="11.26953125" style="46" bestFit="1" customWidth="1"/>
    <col min="15347" max="15347" width="9.1796875" style="46"/>
    <col min="15348" max="15349" width="9.7265625" style="46" bestFit="1" customWidth="1"/>
    <col min="15350" max="15594" width="9.1796875" style="46"/>
    <col min="15595" max="15595" width="4.81640625" style="46" customWidth="1"/>
    <col min="15596" max="15596" width="1.453125" style="46" customWidth="1"/>
    <col min="15597" max="15597" width="76" style="46" customWidth="1"/>
    <col min="15598" max="15598" width="10.81640625" style="46" bestFit="1" customWidth="1"/>
    <col min="15599" max="15600" width="13.7265625" style="46" customWidth="1"/>
    <col min="15601" max="15601" width="5" style="46" customWidth="1"/>
    <col min="15602" max="15602" width="11.26953125" style="46" bestFit="1" customWidth="1"/>
    <col min="15603" max="15603" width="9.1796875" style="46"/>
    <col min="15604" max="15605" width="9.7265625" style="46" bestFit="1" customWidth="1"/>
    <col min="15606" max="15850" width="9.1796875" style="46"/>
    <col min="15851" max="15851" width="4.81640625" style="46" customWidth="1"/>
    <col min="15852" max="15852" width="1.453125" style="46" customWidth="1"/>
    <col min="15853" max="15853" width="76" style="46" customWidth="1"/>
    <col min="15854" max="15854" width="10.81640625" style="46" bestFit="1" customWidth="1"/>
    <col min="15855" max="15856" width="13.7265625" style="46" customWidth="1"/>
    <col min="15857" max="15857" width="5" style="46" customWidth="1"/>
    <col min="15858" max="15858" width="11.26953125" style="46" bestFit="1" customWidth="1"/>
    <col min="15859" max="15859" width="9.1796875" style="46"/>
    <col min="15860" max="15861" width="9.7265625" style="46" bestFit="1" customWidth="1"/>
    <col min="15862" max="16106" width="9.1796875" style="46"/>
    <col min="16107" max="16107" width="4.81640625" style="46" customWidth="1"/>
    <col min="16108" max="16108" width="1.453125" style="46" customWidth="1"/>
    <col min="16109" max="16109" width="76" style="46" customWidth="1"/>
    <col min="16110" max="16110" width="10.81640625" style="46" bestFit="1" customWidth="1"/>
    <col min="16111" max="16112" width="13.7265625" style="46" customWidth="1"/>
    <col min="16113" max="16113" width="5" style="46" customWidth="1"/>
    <col min="16114" max="16114" width="11.26953125" style="46" bestFit="1" customWidth="1"/>
    <col min="16115" max="16115" width="9.1796875" style="46"/>
    <col min="16116" max="16117" width="9.7265625" style="46" bestFit="1" customWidth="1"/>
    <col min="16118" max="16384" width="9.1796875" style="46"/>
  </cols>
  <sheetData>
    <row r="7" spans="2:6" s="38" customFormat="1" ht="19" x14ac:dyDescent="0.45">
      <c r="B7" s="364" t="s">
        <v>67</v>
      </c>
      <c r="C7" s="364"/>
      <c r="D7" s="364"/>
      <c r="E7" s="364"/>
      <c r="F7" s="364"/>
    </row>
    <row r="8" spans="2:6" s="42" customFormat="1" ht="15.5" x14ac:dyDescent="0.35">
      <c r="B8" s="39"/>
      <c r="C8" s="39"/>
      <c r="D8" s="40"/>
      <c r="E8" s="88"/>
      <c r="F8" s="41"/>
    </row>
    <row r="9" spans="2:6" s="42" customFormat="1" ht="15.5" x14ac:dyDescent="0.35">
      <c r="B9" s="365" t="s">
        <v>64</v>
      </c>
      <c r="C9" s="365"/>
      <c r="D9" s="365"/>
      <c r="E9" s="365"/>
      <c r="F9" s="365"/>
    </row>
    <row r="10" spans="2:6" s="42" customFormat="1" ht="15.5" x14ac:dyDescent="0.35">
      <c r="B10" s="365" t="s">
        <v>167</v>
      </c>
      <c r="C10" s="365"/>
      <c r="D10" s="365"/>
      <c r="E10" s="365"/>
      <c r="F10" s="365"/>
    </row>
    <row r="11" spans="2:6" s="43" customFormat="1" ht="15.5" x14ac:dyDescent="0.35">
      <c r="B11" s="366" t="s">
        <v>0</v>
      </c>
      <c r="C11" s="366"/>
      <c r="D11" s="366"/>
      <c r="E11" s="366"/>
      <c r="F11" s="366"/>
    </row>
    <row r="13" spans="2:6" ht="14" thickBot="1" x14ac:dyDescent="0.4"/>
    <row r="14" spans="2:6" s="48" customFormat="1" ht="12.75" customHeight="1" x14ac:dyDescent="0.35">
      <c r="B14" s="8"/>
      <c r="C14" s="47"/>
      <c r="D14" s="367"/>
      <c r="E14" s="89" t="s">
        <v>61</v>
      </c>
      <c r="F14" s="310" t="s">
        <v>61</v>
      </c>
    </row>
    <row r="15" spans="2:6" s="48" customFormat="1" ht="12.75" customHeight="1" x14ac:dyDescent="0.35">
      <c r="B15" s="14"/>
      <c r="C15" s="49"/>
      <c r="D15" s="368"/>
      <c r="E15" s="33" t="s">
        <v>62</v>
      </c>
      <c r="F15" s="311" t="s">
        <v>62</v>
      </c>
    </row>
    <row r="16" spans="2:6" s="48" customFormat="1" ht="12.75" customHeight="1" x14ac:dyDescent="0.35">
      <c r="B16" s="14"/>
      <c r="C16" s="49"/>
      <c r="D16" s="368"/>
      <c r="E16" s="33" t="s">
        <v>63</v>
      </c>
      <c r="F16" s="311" t="s">
        <v>63</v>
      </c>
    </row>
    <row r="17" spans="2:11" s="48" customFormat="1" ht="12.75" customHeight="1" x14ac:dyDescent="0.35">
      <c r="B17" s="10"/>
      <c r="C17" s="50"/>
      <c r="D17" s="369"/>
      <c r="E17" s="295" t="s">
        <v>161</v>
      </c>
      <c r="F17" s="312" t="s">
        <v>155</v>
      </c>
    </row>
    <row r="18" spans="2:11" ht="12.75" customHeight="1" x14ac:dyDescent="0.35">
      <c r="B18" s="12"/>
      <c r="C18" s="52"/>
      <c r="D18" s="260"/>
      <c r="E18" s="34"/>
      <c r="F18" s="313"/>
    </row>
    <row r="19" spans="2:11" ht="12.75" customHeight="1" x14ac:dyDescent="0.35">
      <c r="B19" s="12"/>
      <c r="C19" s="60" t="s">
        <v>140</v>
      </c>
      <c r="D19" s="261"/>
      <c r="E19" s="34"/>
      <c r="F19" s="313"/>
    </row>
    <row r="20" spans="2:11" ht="13.5" customHeight="1" x14ac:dyDescent="0.35">
      <c r="B20" s="12"/>
      <c r="C20" s="53" t="s">
        <v>193</v>
      </c>
      <c r="D20" s="262" t="s">
        <v>175</v>
      </c>
      <c r="E20" s="195">
        <f>+E21+E22</f>
        <v>69683963</v>
      </c>
      <c r="F20" s="314">
        <f>+F21+F22</f>
        <v>33681027</v>
      </c>
    </row>
    <row r="21" spans="2:11" ht="13.5" customHeight="1" x14ac:dyDescent="0.35">
      <c r="B21" s="12"/>
      <c r="C21" s="54" t="s">
        <v>27</v>
      </c>
      <c r="D21" s="262"/>
      <c r="E21" s="196">
        <v>16541626</v>
      </c>
      <c r="F21" s="315">
        <v>1434555</v>
      </c>
      <c r="H21" s="55"/>
    </row>
    <row r="22" spans="2:11" ht="13.5" customHeight="1" x14ac:dyDescent="0.35">
      <c r="B22" s="12"/>
      <c r="C22" s="54" t="s">
        <v>28</v>
      </c>
      <c r="D22" s="262"/>
      <c r="E22" s="196">
        <v>53142337</v>
      </c>
      <c r="F22" s="315">
        <v>32246472</v>
      </c>
      <c r="H22" s="55"/>
      <c r="I22" s="56"/>
    </row>
    <row r="23" spans="2:11" ht="13.5" customHeight="1" x14ac:dyDescent="0.35">
      <c r="B23" s="12"/>
      <c r="C23" s="53" t="s">
        <v>194</v>
      </c>
      <c r="D23" s="262" t="s">
        <v>175</v>
      </c>
      <c r="E23" s="195">
        <f>+E24+E25</f>
        <v>-25124494</v>
      </c>
      <c r="F23" s="314">
        <f>+F24+F25</f>
        <v>-8275489</v>
      </c>
    </row>
    <row r="24" spans="2:11" ht="13.5" customHeight="1" x14ac:dyDescent="0.35">
      <c r="B24" s="12"/>
      <c r="C24" s="54" t="s">
        <v>29</v>
      </c>
      <c r="D24" s="262"/>
      <c r="E24" s="196">
        <v>-20173538</v>
      </c>
      <c r="F24" s="315">
        <v>-3573014</v>
      </c>
    </row>
    <row r="25" spans="2:11" ht="13.5" customHeight="1" x14ac:dyDescent="0.35">
      <c r="B25" s="12"/>
      <c r="C25" s="54" t="s">
        <v>30</v>
      </c>
      <c r="D25" s="262"/>
      <c r="E25" s="196">
        <v>-4950956</v>
      </c>
      <c r="F25" s="315">
        <v>-4702475</v>
      </c>
    </row>
    <row r="26" spans="2:11" ht="13.5" customHeight="1" x14ac:dyDescent="0.35">
      <c r="B26" s="14"/>
      <c r="C26" s="53" t="s">
        <v>195</v>
      </c>
      <c r="D26" s="262"/>
      <c r="E26" s="195">
        <f>+E27+E28</f>
        <v>65858</v>
      </c>
      <c r="F26" s="314">
        <f>+F27+F28</f>
        <v>70354</v>
      </c>
    </row>
    <row r="27" spans="2:11" s="48" customFormat="1" ht="13.5" customHeight="1" x14ac:dyDescent="0.35">
      <c r="B27" s="12"/>
      <c r="C27" s="57" t="s">
        <v>31</v>
      </c>
      <c r="D27" s="262"/>
      <c r="E27" s="196">
        <v>65241</v>
      </c>
      <c r="F27" s="315">
        <v>70354</v>
      </c>
      <c r="K27" s="46"/>
    </row>
    <row r="28" spans="2:11" s="48" customFormat="1" ht="13.5" customHeight="1" x14ac:dyDescent="0.35">
      <c r="B28" s="12"/>
      <c r="C28" s="57" t="s">
        <v>162</v>
      </c>
      <c r="D28" s="262"/>
      <c r="E28" s="196">
        <v>617</v>
      </c>
      <c r="F28" s="316">
        <v>0</v>
      </c>
      <c r="K28" s="46"/>
    </row>
    <row r="29" spans="2:11" s="48" customFormat="1" ht="13.5" customHeight="1" x14ac:dyDescent="0.35">
      <c r="B29" s="12"/>
      <c r="C29" s="53" t="s">
        <v>196</v>
      </c>
      <c r="D29" s="262" t="s">
        <v>175</v>
      </c>
      <c r="E29" s="195">
        <f>+E30+E31</f>
        <v>-35223715</v>
      </c>
      <c r="F29" s="314">
        <f>+F30+F31</f>
        <v>-18660399</v>
      </c>
      <c r="G29" s="264"/>
      <c r="K29" s="46"/>
    </row>
    <row r="30" spans="2:11" ht="13.5" customHeight="1" x14ac:dyDescent="0.35">
      <c r="B30" s="12"/>
      <c r="C30" s="54" t="s">
        <v>32</v>
      </c>
      <c r="D30" s="262"/>
      <c r="E30" s="196">
        <v>-25306043</v>
      </c>
      <c r="F30" s="315">
        <v>-14184765</v>
      </c>
    </row>
    <row r="31" spans="2:11" ht="13.5" customHeight="1" x14ac:dyDescent="0.35">
      <c r="B31" s="12"/>
      <c r="C31" s="54" t="s">
        <v>33</v>
      </c>
      <c r="D31" s="262"/>
      <c r="E31" s="196">
        <f>-9917672</f>
        <v>-9917672</v>
      </c>
      <c r="F31" s="315">
        <v>-4475634</v>
      </c>
    </row>
    <row r="32" spans="2:11" ht="13.5" customHeight="1" x14ac:dyDescent="0.35">
      <c r="B32" s="14"/>
      <c r="C32" s="53" t="s">
        <v>197</v>
      </c>
      <c r="D32" s="262"/>
      <c r="E32" s="195">
        <f>+SUM(E33:E36)</f>
        <v>-5756687</v>
      </c>
      <c r="F32" s="314">
        <f>+SUM(F33:F36)</f>
        <v>-2163986</v>
      </c>
      <c r="G32" s="48"/>
    </row>
    <row r="33" spans="2:7" s="48" customFormat="1" ht="13.5" customHeight="1" x14ac:dyDescent="0.35">
      <c r="B33" s="14"/>
      <c r="C33" s="54" t="s">
        <v>34</v>
      </c>
      <c r="D33" s="262" t="s">
        <v>175</v>
      </c>
      <c r="E33" s="196">
        <v>-5454191</v>
      </c>
      <c r="F33" s="315">
        <v>-1908225</v>
      </c>
      <c r="G33" s="46"/>
    </row>
    <row r="34" spans="2:7" ht="13.5" customHeight="1" x14ac:dyDescent="0.35">
      <c r="B34" s="14"/>
      <c r="C34" s="54" t="s">
        <v>35</v>
      </c>
      <c r="D34" s="262"/>
      <c r="E34" s="196">
        <v>-25503</v>
      </c>
      <c r="F34" s="315">
        <v>-23370</v>
      </c>
    </row>
    <row r="35" spans="2:7" ht="13.5" customHeight="1" x14ac:dyDescent="0.35">
      <c r="B35" s="14"/>
      <c r="C35" s="54" t="s">
        <v>60</v>
      </c>
      <c r="D35" s="262" t="s">
        <v>131</v>
      </c>
      <c r="E35" s="196">
        <v>-51289</v>
      </c>
      <c r="F35" s="317">
        <v>0</v>
      </c>
    </row>
    <row r="36" spans="2:7" ht="13.5" customHeight="1" x14ac:dyDescent="0.35">
      <c r="B36" s="12"/>
      <c r="C36" s="54" t="s">
        <v>36</v>
      </c>
      <c r="D36" s="262"/>
      <c r="E36" s="196">
        <v>-225704</v>
      </c>
      <c r="F36" s="315">
        <v>-232391</v>
      </c>
    </row>
    <row r="37" spans="2:7" ht="13.5" customHeight="1" x14ac:dyDescent="0.35">
      <c r="B37" s="12"/>
      <c r="C37" s="53" t="s">
        <v>141</v>
      </c>
      <c r="D37" s="332" t="s">
        <v>207</v>
      </c>
      <c r="E37" s="195">
        <v>-1543769</v>
      </c>
      <c r="F37" s="314">
        <v>-389789.33</v>
      </c>
    </row>
    <row r="38" spans="2:7" ht="13.5" customHeight="1" x14ac:dyDescent="0.35">
      <c r="B38" s="12"/>
      <c r="C38" s="53" t="s">
        <v>72</v>
      </c>
      <c r="D38" s="262"/>
      <c r="E38" s="283">
        <v>0</v>
      </c>
      <c r="F38" s="314">
        <v>-84237</v>
      </c>
    </row>
    <row r="39" spans="2:7" ht="13.5" customHeight="1" x14ac:dyDescent="0.35">
      <c r="B39" s="12"/>
      <c r="C39" s="53" t="s">
        <v>57</v>
      </c>
      <c r="D39" s="262"/>
      <c r="E39" s="195">
        <v>-35847</v>
      </c>
      <c r="F39" s="314">
        <v>-12079</v>
      </c>
    </row>
    <row r="40" spans="2:7" ht="12.75" customHeight="1" x14ac:dyDescent="0.35">
      <c r="B40" s="12"/>
      <c r="C40" s="53"/>
      <c r="D40" s="262"/>
      <c r="E40" s="197"/>
      <c r="F40" s="318"/>
    </row>
    <row r="41" spans="2:7" ht="13.5" customHeight="1" x14ac:dyDescent="0.35">
      <c r="B41" s="12"/>
      <c r="C41" s="53" t="s">
        <v>37</v>
      </c>
      <c r="D41" s="262"/>
      <c r="E41" s="191">
        <f>+E37+E32+E29+E26+E23+E20+E39+E38</f>
        <v>2065309</v>
      </c>
      <c r="F41" s="319">
        <f>+F37+F32+F29+F26+F23+F20+F39+F38</f>
        <v>4165401.6700000018</v>
      </c>
    </row>
    <row r="42" spans="2:7" ht="12.75" customHeight="1" x14ac:dyDescent="0.35">
      <c r="B42" s="12"/>
      <c r="C42" s="57"/>
      <c r="D42" s="262"/>
      <c r="E42" s="196"/>
      <c r="F42" s="315"/>
    </row>
    <row r="43" spans="2:7" ht="13.5" customHeight="1" x14ac:dyDescent="0.35">
      <c r="B43" s="12"/>
      <c r="C43" s="53" t="s">
        <v>198</v>
      </c>
      <c r="D43" s="262"/>
      <c r="E43" s="195">
        <f>+E44</f>
        <v>2628</v>
      </c>
      <c r="F43" s="314">
        <f>+F44</f>
        <v>1494</v>
      </c>
    </row>
    <row r="44" spans="2:7" ht="13.5" customHeight="1" x14ac:dyDescent="0.35">
      <c r="B44" s="12"/>
      <c r="C44" s="54" t="s">
        <v>38</v>
      </c>
      <c r="D44" s="262"/>
      <c r="E44" s="196">
        <f>+E45+E46</f>
        <v>2628</v>
      </c>
      <c r="F44" s="315">
        <f>+F45+F46</f>
        <v>1494</v>
      </c>
    </row>
    <row r="45" spans="2:7" ht="13.5" customHeight="1" x14ac:dyDescent="0.35">
      <c r="B45" s="12"/>
      <c r="C45" s="58" t="s">
        <v>159</v>
      </c>
      <c r="D45" s="262" t="s">
        <v>176</v>
      </c>
      <c r="E45" s="331">
        <v>2623</v>
      </c>
      <c r="F45" s="320">
        <v>1494</v>
      </c>
    </row>
    <row r="46" spans="2:7" ht="13.5" customHeight="1" x14ac:dyDescent="0.35">
      <c r="B46" s="12"/>
      <c r="C46" s="58" t="s">
        <v>172</v>
      </c>
      <c r="D46" s="262"/>
      <c r="E46" s="331">
        <v>5</v>
      </c>
      <c r="F46" s="317">
        <v>0</v>
      </c>
    </row>
    <row r="47" spans="2:7" ht="13.5" customHeight="1" x14ac:dyDescent="0.35">
      <c r="B47" s="12"/>
      <c r="C47" s="53" t="s">
        <v>199</v>
      </c>
      <c r="D47" s="262"/>
      <c r="E47" s="198">
        <f>+E48</f>
        <v>-327812</v>
      </c>
      <c r="F47" s="314">
        <f>+F48</f>
        <v>-29239</v>
      </c>
    </row>
    <row r="48" spans="2:7" ht="13.5" customHeight="1" x14ac:dyDescent="0.35">
      <c r="B48" s="12"/>
      <c r="C48" s="54" t="s">
        <v>39</v>
      </c>
      <c r="D48" s="262" t="s">
        <v>201</v>
      </c>
      <c r="E48" s="196">
        <v>-327812</v>
      </c>
      <c r="F48" s="315">
        <v>-29239</v>
      </c>
    </row>
    <row r="49" spans="2:7" ht="13.5" customHeight="1" x14ac:dyDescent="0.35">
      <c r="B49" s="12"/>
      <c r="C49" s="53" t="s">
        <v>211</v>
      </c>
      <c r="D49" s="262" t="s">
        <v>130</v>
      </c>
      <c r="E49" s="198">
        <v>462</v>
      </c>
      <c r="F49" s="326">
        <v>0</v>
      </c>
    </row>
    <row r="50" spans="2:7" ht="12.75" customHeight="1" x14ac:dyDescent="0.35">
      <c r="B50" s="12"/>
      <c r="C50" s="53" t="s">
        <v>58</v>
      </c>
      <c r="D50" s="262"/>
      <c r="E50" s="198">
        <v>-6011</v>
      </c>
      <c r="F50" s="314">
        <v>-3278</v>
      </c>
    </row>
    <row r="51" spans="2:7" ht="12.75" customHeight="1" x14ac:dyDescent="0.35">
      <c r="B51" s="12"/>
      <c r="C51" s="53"/>
      <c r="D51" s="262"/>
      <c r="E51" s="193"/>
      <c r="F51" s="321"/>
    </row>
    <row r="52" spans="2:7" ht="13.5" customHeight="1" x14ac:dyDescent="0.35">
      <c r="B52" s="12"/>
      <c r="C52" s="53" t="s">
        <v>40</v>
      </c>
      <c r="D52" s="262"/>
      <c r="E52" s="193">
        <f>+E43+E47+E50+E49</f>
        <v>-330733</v>
      </c>
      <c r="F52" s="321">
        <f>+F43+F47+F50+F49</f>
        <v>-31023</v>
      </c>
    </row>
    <row r="53" spans="2:7" ht="12.75" customHeight="1" x14ac:dyDescent="0.35">
      <c r="B53" s="12"/>
      <c r="C53" s="54"/>
      <c r="D53" s="262"/>
      <c r="E53" s="196"/>
      <c r="F53" s="315"/>
    </row>
    <row r="54" spans="2:7" ht="13.5" customHeight="1" x14ac:dyDescent="0.35">
      <c r="B54" s="12"/>
      <c r="C54" s="53" t="s">
        <v>41</v>
      </c>
      <c r="D54" s="262"/>
      <c r="E54" s="191">
        <f>+E41+E52</f>
        <v>1734576</v>
      </c>
      <c r="F54" s="319">
        <f>+F41+F52</f>
        <v>4134378.6700000018</v>
      </c>
    </row>
    <row r="55" spans="2:7" ht="13.5" customHeight="1" x14ac:dyDescent="0.35">
      <c r="B55" s="12"/>
      <c r="C55" s="54" t="s">
        <v>42</v>
      </c>
      <c r="D55" s="262" t="s">
        <v>132</v>
      </c>
      <c r="E55" s="294">
        <v>-1638731.64</v>
      </c>
      <c r="F55" s="315">
        <v>-1051269</v>
      </c>
    </row>
    <row r="56" spans="2:7" ht="13.5" customHeight="1" x14ac:dyDescent="0.35">
      <c r="B56" s="12"/>
      <c r="C56" s="53" t="s">
        <v>43</v>
      </c>
      <c r="D56" s="262"/>
      <c r="E56" s="191">
        <f>+E54+E55</f>
        <v>95844.360000000102</v>
      </c>
      <c r="F56" s="319">
        <f>+F54+F55</f>
        <v>3083109.6700000018</v>
      </c>
    </row>
    <row r="57" spans="2:7" ht="12.75" customHeight="1" x14ac:dyDescent="0.35">
      <c r="B57" s="12"/>
      <c r="C57" s="53"/>
      <c r="D57" s="262"/>
      <c r="E57" s="199"/>
      <c r="F57" s="322"/>
    </row>
    <row r="58" spans="2:7" ht="12.75" customHeight="1" x14ac:dyDescent="0.35">
      <c r="B58" s="12"/>
      <c r="C58" s="53" t="s">
        <v>142</v>
      </c>
      <c r="D58" s="262"/>
      <c r="E58" s="198"/>
      <c r="F58" s="314"/>
    </row>
    <row r="59" spans="2:7" ht="12.75" customHeight="1" x14ac:dyDescent="0.35">
      <c r="B59" s="12"/>
      <c r="C59" s="53" t="s">
        <v>143</v>
      </c>
      <c r="D59" s="262"/>
      <c r="E59" s="202" t="s">
        <v>70</v>
      </c>
      <c r="F59" s="323" t="s">
        <v>70</v>
      </c>
    </row>
    <row r="60" spans="2:7" ht="12.75" customHeight="1" x14ac:dyDescent="0.35">
      <c r="B60" s="12"/>
      <c r="C60" s="53"/>
      <c r="D60" s="262"/>
      <c r="E60" s="200"/>
      <c r="F60" s="324"/>
    </row>
    <row r="61" spans="2:7" ht="13.5" customHeight="1" x14ac:dyDescent="0.35">
      <c r="B61" s="12"/>
      <c r="C61" s="53" t="s">
        <v>68</v>
      </c>
      <c r="D61" s="262" t="s">
        <v>134</v>
      </c>
      <c r="E61" s="191">
        <f>+E56</f>
        <v>95844.360000000102</v>
      </c>
      <c r="F61" s="319">
        <f>+F56</f>
        <v>3083109.6700000018</v>
      </c>
    </row>
    <row r="62" spans="2:7" ht="13.5" customHeight="1" x14ac:dyDescent="0.35">
      <c r="B62" s="12"/>
      <c r="C62" s="54" t="s">
        <v>69</v>
      </c>
      <c r="D62" s="262"/>
      <c r="E62" s="198">
        <f>E61-E63</f>
        <v>88605.360000000102</v>
      </c>
      <c r="F62" s="314">
        <v>3070842</v>
      </c>
    </row>
    <row r="63" spans="2:7" ht="13.5" customHeight="1" thickBot="1" x14ac:dyDescent="0.4">
      <c r="B63" s="59"/>
      <c r="C63" s="65" t="s">
        <v>139</v>
      </c>
      <c r="D63" s="263"/>
      <c r="E63" s="201">
        <v>7239</v>
      </c>
      <c r="F63" s="325">
        <v>12268</v>
      </c>
      <c r="G63" s="48"/>
    </row>
    <row r="64" spans="2:7" s="48" customFormat="1" x14ac:dyDescent="0.35">
      <c r="B64" s="60"/>
      <c r="C64" s="2"/>
      <c r="D64" s="61"/>
      <c r="E64" s="33"/>
      <c r="F64" s="62"/>
      <c r="G64" s="46"/>
    </row>
    <row r="65" spans="2:7" s="43" customFormat="1" ht="30" customHeight="1" x14ac:dyDescent="0.35">
      <c r="B65" s="363" t="s">
        <v>168</v>
      </c>
      <c r="C65" s="363"/>
      <c r="D65" s="363"/>
      <c r="E65" s="363"/>
      <c r="F65" s="363"/>
      <c r="G65" s="46"/>
    </row>
    <row r="66" spans="2:7" ht="16.5" customHeight="1" x14ac:dyDescent="0.35">
      <c r="B66" s="63"/>
      <c r="C66" s="176"/>
      <c r="D66" s="176"/>
      <c r="E66" s="176"/>
      <c r="F66" s="176"/>
    </row>
    <row r="67" spans="2:7" x14ac:dyDescent="0.35">
      <c r="E67" s="90"/>
      <c r="F67" s="64"/>
    </row>
    <row r="69" spans="2:7" x14ac:dyDescent="0.35">
      <c r="E69" s="265"/>
      <c r="F69" s="265"/>
    </row>
  </sheetData>
  <mergeCells count="6">
    <mergeCell ref="B65:F65"/>
    <mergeCell ref="B7:F7"/>
    <mergeCell ref="B9:F9"/>
    <mergeCell ref="B10:F10"/>
    <mergeCell ref="B11:F11"/>
    <mergeCell ref="D14:D17"/>
  </mergeCells>
  <printOptions horizontalCentered="1"/>
  <pageMargins left="0.39370078740157483" right="0.39370078740157483" top="1.7716535433070868" bottom="0.98425196850393704" header="0.51181102362204722" footer="0.51181102362204722"/>
  <pageSetup paperSize="9" scale="69" orientation="portrait" r:id="rId1"/>
  <headerFooter alignWithMargins="0"/>
  <ignoredErrors>
    <ignoredError sqref="E3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37"/>
  <sheetViews>
    <sheetView showGridLines="0" view="pageBreakPreview" zoomScale="85" zoomScaleNormal="100" zoomScaleSheetLayoutView="85" workbookViewId="0">
      <selection activeCell="F13" sqref="F13"/>
    </sheetView>
  </sheetViews>
  <sheetFormatPr baseColWidth="10" defaultColWidth="9.1796875" defaultRowHeight="12" x14ac:dyDescent="0.3"/>
  <cols>
    <col min="1" max="1" width="9.1796875" style="95"/>
    <col min="2" max="2" width="0.81640625" style="95" customWidth="1"/>
    <col min="3" max="3" width="85.26953125" style="95" customWidth="1"/>
    <col min="4" max="5" width="12.7265625" style="95" customWidth="1"/>
    <col min="6" max="6" width="6.453125" style="95" customWidth="1"/>
    <col min="7" max="256" width="9.1796875" style="95"/>
    <col min="257" max="257" width="7.7265625" style="95" customWidth="1"/>
    <col min="258" max="258" width="0.81640625" style="95" customWidth="1"/>
    <col min="259" max="259" width="107.81640625" style="95" bestFit="1" customWidth="1"/>
    <col min="260" max="260" width="12.7265625" style="95" customWidth="1"/>
    <col min="261" max="261" width="13.1796875" style="95" customWidth="1"/>
    <col min="262" max="262" width="6.453125" style="95" customWidth="1"/>
    <col min="263" max="512" width="9.1796875" style="95"/>
    <col min="513" max="513" width="7.7265625" style="95" customWidth="1"/>
    <col min="514" max="514" width="0.81640625" style="95" customWidth="1"/>
    <col min="515" max="515" width="107.81640625" style="95" bestFit="1" customWidth="1"/>
    <col min="516" max="516" width="12.7265625" style="95" customWidth="1"/>
    <col min="517" max="517" width="13.1796875" style="95" customWidth="1"/>
    <col min="518" max="518" width="6.453125" style="95" customWidth="1"/>
    <col min="519" max="768" width="9.1796875" style="95"/>
    <col min="769" max="769" width="7.7265625" style="95" customWidth="1"/>
    <col min="770" max="770" width="0.81640625" style="95" customWidth="1"/>
    <col min="771" max="771" width="107.81640625" style="95" bestFit="1" customWidth="1"/>
    <col min="772" max="772" width="12.7265625" style="95" customWidth="1"/>
    <col min="773" max="773" width="13.1796875" style="95" customWidth="1"/>
    <col min="774" max="774" width="6.453125" style="95" customWidth="1"/>
    <col min="775" max="1024" width="9.1796875" style="95"/>
    <col min="1025" max="1025" width="7.7265625" style="95" customWidth="1"/>
    <col min="1026" max="1026" width="0.81640625" style="95" customWidth="1"/>
    <col min="1027" max="1027" width="107.81640625" style="95" bestFit="1" customWidth="1"/>
    <col min="1028" max="1028" width="12.7265625" style="95" customWidth="1"/>
    <col min="1029" max="1029" width="13.1796875" style="95" customWidth="1"/>
    <col min="1030" max="1030" width="6.453125" style="95" customWidth="1"/>
    <col min="1031" max="1280" width="9.1796875" style="95"/>
    <col min="1281" max="1281" width="7.7265625" style="95" customWidth="1"/>
    <col min="1282" max="1282" width="0.81640625" style="95" customWidth="1"/>
    <col min="1283" max="1283" width="107.81640625" style="95" bestFit="1" customWidth="1"/>
    <col min="1284" max="1284" width="12.7265625" style="95" customWidth="1"/>
    <col min="1285" max="1285" width="13.1796875" style="95" customWidth="1"/>
    <col min="1286" max="1286" width="6.453125" style="95" customWidth="1"/>
    <col min="1287" max="1536" width="9.1796875" style="95"/>
    <col min="1537" max="1537" width="7.7265625" style="95" customWidth="1"/>
    <col min="1538" max="1538" width="0.81640625" style="95" customWidth="1"/>
    <col min="1539" max="1539" width="107.81640625" style="95" bestFit="1" customWidth="1"/>
    <col min="1540" max="1540" width="12.7265625" style="95" customWidth="1"/>
    <col min="1541" max="1541" width="13.1796875" style="95" customWidth="1"/>
    <col min="1542" max="1542" width="6.453125" style="95" customWidth="1"/>
    <col min="1543" max="1792" width="9.1796875" style="95"/>
    <col min="1793" max="1793" width="7.7265625" style="95" customWidth="1"/>
    <col min="1794" max="1794" width="0.81640625" style="95" customWidth="1"/>
    <col min="1795" max="1795" width="107.81640625" style="95" bestFit="1" customWidth="1"/>
    <col min="1796" max="1796" width="12.7265625" style="95" customWidth="1"/>
    <col min="1797" max="1797" width="13.1796875" style="95" customWidth="1"/>
    <col min="1798" max="1798" width="6.453125" style="95" customWidth="1"/>
    <col min="1799" max="2048" width="9.1796875" style="95"/>
    <col min="2049" max="2049" width="7.7265625" style="95" customWidth="1"/>
    <col min="2050" max="2050" width="0.81640625" style="95" customWidth="1"/>
    <col min="2051" max="2051" width="107.81640625" style="95" bestFit="1" customWidth="1"/>
    <col min="2052" max="2052" width="12.7265625" style="95" customWidth="1"/>
    <col min="2053" max="2053" width="13.1796875" style="95" customWidth="1"/>
    <col min="2054" max="2054" width="6.453125" style="95" customWidth="1"/>
    <col min="2055" max="2304" width="9.1796875" style="95"/>
    <col min="2305" max="2305" width="7.7265625" style="95" customWidth="1"/>
    <col min="2306" max="2306" width="0.81640625" style="95" customWidth="1"/>
    <col min="2307" max="2307" width="107.81640625" style="95" bestFit="1" customWidth="1"/>
    <col min="2308" max="2308" width="12.7265625" style="95" customWidth="1"/>
    <col min="2309" max="2309" width="13.1796875" style="95" customWidth="1"/>
    <col min="2310" max="2310" width="6.453125" style="95" customWidth="1"/>
    <col min="2311" max="2560" width="9.1796875" style="95"/>
    <col min="2561" max="2561" width="7.7265625" style="95" customWidth="1"/>
    <col min="2562" max="2562" width="0.81640625" style="95" customWidth="1"/>
    <col min="2563" max="2563" width="107.81640625" style="95" bestFit="1" customWidth="1"/>
    <col min="2564" max="2564" width="12.7265625" style="95" customWidth="1"/>
    <col min="2565" max="2565" width="13.1796875" style="95" customWidth="1"/>
    <col min="2566" max="2566" width="6.453125" style="95" customWidth="1"/>
    <col min="2567" max="2816" width="9.1796875" style="95"/>
    <col min="2817" max="2817" width="7.7265625" style="95" customWidth="1"/>
    <col min="2818" max="2818" width="0.81640625" style="95" customWidth="1"/>
    <col min="2819" max="2819" width="107.81640625" style="95" bestFit="1" customWidth="1"/>
    <col min="2820" max="2820" width="12.7265625" style="95" customWidth="1"/>
    <col min="2821" max="2821" width="13.1796875" style="95" customWidth="1"/>
    <col min="2822" max="2822" width="6.453125" style="95" customWidth="1"/>
    <col min="2823" max="3072" width="9.1796875" style="95"/>
    <col min="3073" max="3073" width="7.7265625" style="95" customWidth="1"/>
    <col min="3074" max="3074" width="0.81640625" style="95" customWidth="1"/>
    <col min="3075" max="3075" width="107.81640625" style="95" bestFit="1" customWidth="1"/>
    <col min="3076" max="3076" width="12.7265625" style="95" customWidth="1"/>
    <col min="3077" max="3077" width="13.1796875" style="95" customWidth="1"/>
    <col min="3078" max="3078" width="6.453125" style="95" customWidth="1"/>
    <col min="3079" max="3328" width="9.1796875" style="95"/>
    <col min="3329" max="3329" width="7.7265625" style="95" customWidth="1"/>
    <col min="3330" max="3330" width="0.81640625" style="95" customWidth="1"/>
    <col min="3331" max="3331" width="107.81640625" style="95" bestFit="1" customWidth="1"/>
    <col min="3332" max="3332" width="12.7265625" style="95" customWidth="1"/>
    <col min="3333" max="3333" width="13.1796875" style="95" customWidth="1"/>
    <col min="3334" max="3334" width="6.453125" style="95" customWidth="1"/>
    <col min="3335" max="3584" width="9.1796875" style="95"/>
    <col min="3585" max="3585" width="7.7265625" style="95" customWidth="1"/>
    <col min="3586" max="3586" width="0.81640625" style="95" customWidth="1"/>
    <col min="3587" max="3587" width="107.81640625" style="95" bestFit="1" customWidth="1"/>
    <col min="3588" max="3588" width="12.7265625" style="95" customWidth="1"/>
    <col min="3589" max="3589" width="13.1796875" style="95" customWidth="1"/>
    <col min="3590" max="3590" width="6.453125" style="95" customWidth="1"/>
    <col min="3591" max="3840" width="9.1796875" style="95"/>
    <col min="3841" max="3841" width="7.7265625" style="95" customWidth="1"/>
    <col min="3842" max="3842" width="0.81640625" style="95" customWidth="1"/>
    <col min="3843" max="3843" width="107.81640625" style="95" bestFit="1" customWidth="1"/>
    <col min="3844" max="3844" width="12.7265625" style="95" customWidth="1"/>
    <col min="3845" max="3845" width="13.1796875" style="95" customWidth="1"/>
    <col min="3846" max="3846" width="6.453125" style="95" customWidth="1"/>
    <col min="3847" max="4096" width="9.1796875" style="95"/>
    <col min="4097" max="4097" width="7.7265625" style="95" customWidth="1"/>
    <col min="4098" max="4098" width="0.81640625" style="95" customWidth="1"/>
    <col min="4099" max="4099" width="107.81640625" style="95" bestFit="1" customWidth="1"/>
    <col min="4100" max="4100" width="12.7265625" style="95" customWidth="1"/>
    <col min="4101" max="4101" width="13.1796875" style="95" customWidth="1"/>
    <col min="4102" max="4102" width="6.453125" style="95" customWidth="1"/>
    <col min="4103" max="4352" width="9.1796875" style="95"/>
    <col min="4353" max="4353" width="7.7265625" style="95" customWidth="1"/>
    <col min="4354" max="4354" width="0.81640625" style="95" customWidth="1"/>
    <col min="4355" max="4355" width="107.81640625" style="95" bestFit="1" customWidth="1"/>
    <col min="4356" max="4356" width="12.7265625" style="95" customWidth="1"/>
    <col min="4357" max="4357" width="13.1796875" style="95" customWidth="1"/>
    <col min="4358" max="4358" width="6.453125" style="95" customWidth="1"/>
    <col min="4359" max="4608" width="9.1796875" style="95"/>
    <col min="4609" max="4609" width="7.7265625" style="95" customWidth="1"/>
    <col min="4610" max="4610" width="0.81640625" style="95" customWidth="1"/>
    <col min="4611" max="4611" width="107.81640625" style="95" bestFit="1" customWidth="1"/>
    <col min="4612" max="4612" width="12.7265625" style="95" customWidth="1"/>
    <col min="4613" max="4613" width="13.1796875" style="95" customWidth="1"/>
    <col min="4614" max="4614" width="6.453125" style="95" customWidth="1"/>
    <col min="4615" max="4864" width="9.1796875" style="95"/>
    <col min="4865" max="4865" width="7.7265625" style="95" customWidth="1"/>
    <col min="4866" max="4866" width="0.81640625" style="95" customWidth="1"/>
    <col min="4867" max="4867" width="107.81640625" style="95" bestFit="1" customWidth="1"/>
    <col min="4868" max="4868" width="12.7265625" style="95" customWidth="1"/>
    <col min="4869" max="4869" width="13.1796875" style="95" customWidth="1"/>
    <col min="4870" max="4870" width="6.453125" style="95" customWidth="1"/>
    <col min="4871" max="5120" width="9.1796875" style="95"/>
    <col min="5121" max="5121" width="7.7265625" style="95" customWidth="1"/>
    <col min="5122" max="5122" width="0.81640625" style="95" customWidth="1"/>
    <col min="5123" max="5123" width="107.81640625" style="95" bestFit="1" customWidth="1"/>
    <col min="5124" max="5124" width="12.7265625" style="95" customWidth="1"/>
    <col min="5125" max="5125" width="13.1796875" style="95" customWidth="1"/>
    <col min="5126" max="5126" width="6.453125" style="95" customWidth="1"/>
    <col min="5127" max="5376" width="9.1796875" style="95"/>
    <col min="5377" max="5377" width="7.7265625" style="95" customWidth="1"/>
    <col min="5378" max="5378" width="0.81640625" style="95" customWidth="1"/>
    <col min="5379" max="5379" width="107.81640625" style="95" bestFit="1" customWidth="1"/>
    <col min="5380" max="5380" width="12.7265625" style="95" customWidth="1"/>
    <col min="5381" max="5381" width="13.1796875" style="95" customWidth="1"/>
    <col min="5382" max="5382" width="6.453125" style="95" customWidth="1"/>
    <col min="5383" max="5632" width="9.1796875" style="95"/>
    <col min="5633" max="5633" width="7.7265625" style="95" customWidth="1"/>
    <col min="5634" max="5634" width="0.81640625" style="95" customWidth="1"/>
    <col min="5635" max="5635" width="107.81640625" style="95" bestFit="1" customWidth="1"/>
    <col min="5636" max="5636" width="12.7265625" style="95" customWidth="1"/>
    <col min="5637" max="5637" width="13.1796875" style="95" customWidth="1"/>
    <col min="5638" max="5638" width="6.453125" style="95" customWidth="1"/>
    <col min="5639" max="5888" width="9.1796875" style="95"/>
    <col min="5889" max="5889" width="7.7265625" style="95" customWidth="1"/>
    <col min="5890" max="5890" width="0.81640625" style="95" customWidth="1"/>
    <col min="5891" max="5891" width="107.81640625" style="95" bestFit="1" customWidth="1"/>
    <col min="5892" max="5892" width="12.7265625" style="95" customWidth="1"/>
    <col min="5893" max="5893" width="13.1796875" style="95" customWidth="1"/>
    <col min="5894" max="5894" width="6.453125" style="95" customWidth="1"/>
    <col min="5895" max="6144" width="9.1796875" style="95"/>
    <col min="6145" max="6145" width="7.7265625" style="95" customWidth="1"/>
    <col min="6146" max="6146" width="0.81640625" style="95" customWidth="1"/>
    <col min="6147" max="6147" width="107.81640625" style="95" bestFit="1" customWidth="1"/>
    <col min="6148" max="6148" width="12.7265625" style="95" customWidth="1"/>
    <col min="6149" max="6149" width="13.1796875" style="95" customWidth="1"/>
    <col min="6150" max="6150" width="6.453125" style="95" customWidth="1"/>
    <col min="6151" max="6400" width="9.1796875" style="95"/>
    <col min="6401" max="6401" width="7.7265625" style="95" customWidth="1"/>
    <col min="6402" max="6402" width="0.81640625" style="95" customWidth="1"/>
    <col min="6403" max="6403" width="107.81640625" style="95" bestFit="1" customWidth="1"/>
    <col min="6404" max="6404" width="12.7265625" style="95" customWidth="1"/>
    <col min="6405" max="6405" width="13.1796875" style="95" customWidth="1"/>
    <col min="6406" max="6406" width="6.453125" style="95" customWidth="1"/>
    <col min="6407" max="6656" width="9.1796875" style="95"/>
    <col min="6657" max="6657" width="7.7265625" style="95" customWidth="1"/>
    <col min="6658" max="6658" width="0.81640625" style="95" customWidth="1"/>
    <col min="6659" max="6659" width="107.81640625" style="95" bestFit="1" customWidth="1"/>
    <col min="6660" max="6660" width="12.7265625" style="95" customWidth="1"/>
    <col min="6661" max="6661" width="13.1796875" style="95" customWidth="1"/>
    <col min="6662" max="6662" width="6.453125" style="95" customWidth="1"/>
    <col min="6663" max="6912" width="9.1796875" style="95"/>
    <col min="6913" max="6913" width="7.7265625" style="95" customWidth="1"/>
    <col min="6914" max="6914" width="0.81640625" style="95" customWidth="1"/>
    <col min="6915" max="6915" width="107.81640625" style="95" bestFit="1" customWidth="1"/>
    <col min="6916" max="6916" width="12.7265625" style="95" customWidth="1"/>
    <col min="6917" max="6917" width="13.1796875" style="95" customWidth="1"/>
    <col min="6918" max="6918" width="6.453125" style="95" customWidth="1"/>
    <col min="6919" max="7168" width="9.1796875" style="95"/>
    <col min="7169" max="7169" width="7.7265625" style="95" customWidth="1"/>
    <col min="7170" max="7170" width="0.81640625" style="95" customWidth="1"/>
    <col min="7171" max="7171" width="107.81640625" style="95" bestFit="1" customWidth="1"/>
    <col min="7172" max="7172" width="12.7265625" style="95" customWidth="1"/>
    <col min="7173" max="7173" width="13.1796875" style="95" customWidth="1"/>
    <col min="7174" max="7174" width="6.453125" style="95" customWidth="1"/>
    <col min="7175" max="7424" width="9.1796875" style="95"/>
    <col min="7425" max="7425" width="7.7265625" style="95" customWidth="1"/>
    <col min="7426" max="7426" width="0.81640625" style="95" customWidth="1"/>
    <col min="7427" max="7427" width="107.81640625" style="95" bestFit="1" customWidth="1"/>
    <col min="7428" max="7428" width="12.7265625" style="95" customWidth="1"/>
    <col min="7429" max="7429" width="13.1796875" style="95" customWidth="1"/>
    <col min="7430" max="7430" width="6.453125" style="95" customWidth="1"/>
    <col min="7431" max="7680" width="9.1796875" style="95"/>
    <col min="7681" max="7681" width="7.7265625" style="95" customWidth="1"/>
    <col min="7682" max="7682" width="0.81640625" style="95" customWidth="1"/>
    <col min="7683" max="7683" width="107.81640625" style="95" bestFit="1" customWidth="1"/>
    <col min="7684" max="7684" width="12.7265625" style="95" customWidth="1"/>
    <col min="7685" max="7685" width="13.1796875" style="95" customWidth="1"/>
    <col min="7686" max="7686" width="6.453125" style="95" customWidth="1"/>
    <col min="7687" max="7936" width="9.1796875" style="95"/>
    <col min="7937" max="7937" width="7.7265625" style="95" customWidth="1"/>
    <col min="7938" max="7938" width="0.81640625" style="95" customWidth="1"/>
    <col min="7939" max="7939" width="107.81640625" style="95" bestFit="1" customWidth="1"/>
    <col min="7940" max="7940" width="12.7265625" style="95" customWidth="1"/>
    <col min="7941" max="7941" width="13.1796875" style="95" customWidth="1"/>
    <col min="7942" max="7942" width="6.453125" style="95" customWidth="1"/>
    <col min="7943" max="8192" width="9.1796875" style="95"/>
    <col min="8193" max="8193" width="7.7265625" style="95" customWidth="1"/>
    <col min="8194" max="8194" width="0.81640625" style="95" customWidth="1"/>
    <col min="8195" max="8195" width="107.81640625" style="95" bestFit="1" customWidth="1"/>
    <col min="8196" max="8196" width="12.7265625" style="95" customWidth="1"/>
    <col min="8197" max="8197" width="13.1796875" style="95" customWidth="1"/>
    <col min="8198" max="8198" width="6.453125" style="95" customWidth="1"/>
    <col min="8199" max="8448" width="9.1796875" style="95"/>
    <col min="8449" max="8449" width="7.7265625" style="95" customWidth="1"/>
    <col min="8450" max="8450" width="0.81640625" style="95" customWidth="1"/>
    <col min="8451" max="8451" width="107.81640625" style="95" bestFit="1" customWidth="1"/>
    <col min="8452" max="8452" width="12.7265625" style="95" customWidth="1"/>
    <col min="8453" max="8453" width="13.1796875" style="95" customWidth="1"/>
    <col min="8454" max="8454" width="6.453125" style="95" customWidth="1"/>
    <col min="8455" max="8704" width="9.1796875" style="95"/>
    <col min="8705" max="8705" width="7.7265625" style="95" customWidth="1"/>
    <col min="8706" max="8706" width="0.81640625" style="95" customWidth="1"/>
    <col min="8707" max="8707" width="107.81640625" style="95" bestFit="1" customWidth="1"/>
    <col min="8708" max="8708" width="12.7265625" style="95" customWidth="1"/>
    <col min="8709" max="8709" width="13.1796875" style="95" customWidth="1"/>
    <col min="8710" max="8710" width="6.453125" style="95" customWidth="1"/>
    <col min="8711" max="8960" width="9.1796875" style="95"/>
    <col min="8961" max="8961" width="7.7265625" style="95" customWidth="1"/>
    <col min="8962" max="8962" width="0.81640625" style="95" customWidth="1"/>
    <col min="8963" max="8963" width="107.81640625" style="95" bestFit="1" customWidth="1"/>
    <col min="8964" max="8964" width="12.7265625" style="95" customWidth="1"/>
    <col min="8965" max="8965" width="13.1796875" style="95" customWidth="1"/>
    <col min="8966" max="8966" width="6.453125" style="95" customWidth="1"/>
    <col min="8967" max="9216" width="9.1796875" style="95"/>
    <col min="9217" max="9217" width="7.7265625" style="95" customWidth="1"/>
    <col min="9218" max="9218" width="0.81640625" style="95" customWidth="1"/>
    <col min="9219" max="9219" width="107.81640625" style="95" bestFit="1" customWidth="1"/>
    <col min="9220" max="9220" width="12.7265625" style="95" customWidth="1"/>
    <col min="9221" max="9221" width="13.1796875" style="95" customWidth="1"/>
    <col min="9222" max="9222" width="6.453125" style="95" customWidth="1"/>
    <col min="9223" max="9472" width="9.1796875" style="95"/>
    <col min="9473" max="9473" width="7.7265625" style="95" customWidth="1"/>
    <col min="9474" max="9474" width="0.81640625" style="95" customWidth="1"/>
    <col min="9475" max="9475" width="107.81640625" style="95" bestFit="1" customWidth="1"/>
    <col min="9476" max="9476" width="12.7265625" style="95" customWidth="1"/>
    <col min="9477" max="9477" width="13.1796875" style="95" customWidth="1"/>
    <col min="9478" max="9478" width="6.453125" style="95" customWidth="1"/>
    <col min="9479" max="9728" width="9.1796875" style="95"/>
    <col min="9729" max="9729" width="7.7265625" style="95" customWidth="1"/>
    <col min="9730" max="9730" width="0.81640625" style="95" customWidth="1"/>
    <col min="9731" max="9731" width="107.81640625" style="95" bestFit="1" customWidth="1"/>
    <col min="9732" max="9732" width="12.7265625" style="95" customWidth="1"/>
    <col min="9733" max="9733" width="13.1796875" style="95" customWidth="1"/>
    <col min="9734" max="9734" width="6.453125" style="95" customWidth="1"/>
    <col min="9735" max="9984" width="9.1796875" style="95"/>
    <col min="9985" max="9985" width="7.7265625" style="95" customWidth="1"/>
    <col min="9986" max="9986" width="0.81640625" style="95" customWidth="1"/>
    <col min="9987" max="9987" width="107.81640625" style="95" bestFit="1" customWidth="1"/>
    <col min="9988" max="9988" width="12.7265625" style="95" customWidth="1"/>
    <col min="9989" max="9989" width="13.1796875" style="95" customWidth="1"/>
    <col min="9990" max="9990" width="6.453125" style="95" customWidth="1"/>
    <col min="9991" max="10240" width="9.1796875" style="95"/>
    <col min="10241" max="10241" width="7.7265625" style="95" customWidth="1"/>
    <col min="10242" max="10242" width="0.81640625" style="95" customWidth="1"/>
    <col min="10243" max="10243" width="107.81640625" style="95" bestFit="1" customWidth="1"/>
    <col min="10244" max="10244" width="12.7265625" style="95" customWidth="1"/>
    <col min="10245" max="10245" width="13.1796875" style="95" customWidth="1"/>
    <col min="10246" max="10246" width="6.453125" style="95" customWidth="1"/>
    <col min="10247" max="10496" width="9.1796875" style="95"/>
    <col min="10497" max="10497" width="7.7265625" style="95" customWidth="1"/>
    <col min="10498" max="10498" width="0.81640625" style="95" customWidth="1"/>
    <col min="10499" max="10499" width="107.81640625" style="95" bestFit="1" customWidth="1"/>
    <col min="10500" max="10500" width="12.7265625" style="95" customWidth="1"/>
    <col min="10501" max="10501" width="13.1796875" style="95" customWidth="1"/>
    <col min="10502" max="10502" width="6.453125" style="95" customWidth="1"/>
    <col min="10503" max="10752" width="9.1796875" style="95"/>
    <col min="10753" max="10753" width="7.7265625" style="95" customWidth="1"/>
    <col min="10754" max="10754" width="0.81640625" style="95" customWidth="1"/>
    <col min="10755" max="10755" width="107.81640625" style="95" bestFit="1" customWidth="1"/>
    <col min="10756" max="10756" width="12.7265625" style="95" customWidth="1"/>
    <col min="10757" max="10757" width="13.1796875" style="95" customWidth="1"/>
    <col min="10758" max="10758" width="6.453125" style="95" customWidth="1"/>
    <col min="10759" max="11008" width="9.1796875" style="95"/>
    <col min="11009" max="11009" width="7.7265625" style="95" customWidth="1"/>
    <col min="11010" max="11010" width="0.81640625" style="95" customWidth="1"/>
    <col min="11011" max="11011" width="107.81640625" style="95" bestFit="1" customWidth="1"/>
    <col min="11012" max="11012" width="12.7265625" style="95" customWidth="1"/>
    <col min="11013" max="11013" width="13.1796875" style="95" customWidth="1"/>
    <col min="11014" max="11014" width="6.453125" style="95" customWidth="1"/>
    <col min="11015" max="11264" width="9.1796875" style="95"/>
    <col min="11265" max="11265" width="7.7265625" style="95" customWidth="1"/>
    <col min="11266" max="11266" width="0.81640625" style="95" customWidth="1"/>
    <col min="11267" max="11267" width="107.81640625" style="95" bestFit="1" customWidth="1"/>
    <col min="11268" max="11268" width="12.7265625" style="95" customWidth="1"/>
    <col min="11269" max="11269" width="13.1796875" style="95" customWidth="1"/>
    <col min="11270" max="11270" width="6.453125" style="95" customWidth="1"/>
    <col min="11271" max="11520" width="9.1796875" style="95"/>
    <col min="11521" max="11521" width="7.7265625" style="95" customWidth="1"/>
    <col min="11522" max="11522" width="0.81640625" style="95" customWidth="1"/>
    <col min="11523" max="11523" width="107.81640625" style="95" bestFit="1" customWidth="1"/>
    <col min="11524" max="11524" width="12.7265625" style="95" customWidth="1"/>
    <col min="11525" max="11525" width="13.1796875" style="95" customWidth="1"/>
    <col min="11526" max="11526" width="6.453125" style="95" customWidth="1"/>
    <col min="11527" max="11776" width="9.1796875" style="95"/>
    <col min="11777" max="11777" width="7.7265625" style="95" customWidth="1"/>
    <col min="11778" max="11778" width="0.81640625" style="95" customWidth="1"/>
    <col min="11779" max="11779" width="107.81640625" style="95" bestFit="1" customWidth="1"/>
    <col min="11780" max="11780" width="12.7265625" style="95" customWidth="1"/>
    <col min="11781" max="11781" width="13.1796875" style="95" customWidth="1"/>
    <col min="11782" max="11782" width="6.453125" style="95" customWidth="1"/>
    <col min="11783" max="12032" width="9.1796875" style="95"/>
    <col min="12033" max="12033" width="7.7265625" style="95" customWidth="1"/>
    <col min="12034" max="12034" width="0.81640625" style="95" customWidth="1"/>
    <col min="12035" max="12035" width="107.81640625" style="95" bestFit="1" customWidth="1"/>
    <col min="12036" max="12036" width="12.7265625" style="95" customWidth="1"/>
    <col min="12037" max="12037" width="13.1796875" style="95" customWidth="1"/>
    <col min="12038" max="12038" width="6.453125" style="95" customWidth="1"/>
    <col min="12039" max="12288" width="9.1796875" style="95"/>
    <col min="12289" max="12289" width="7.7265625" style="95" customWidth="1"/>
    <col min="12290" max="12290" width="0.81640625" style="95" customWidth="1"/>
    <col min="12291" max="12291" width="107.81640625" style="95" bestFit="1" customWidth="1"/>
    <col min="12292" max="12292" width="12.7265625" style="95" customWidth="1"/>
    <col min="12293" max="12293" width="13.1796875" style="95" customWidth="1"/>
    <col min="12294" max="12294" width="6.453125" style="95" customWidth="1"/>
    <col min="12295" max="12544" width="9.1796875" style="95"/>
    <col min="12545" max="12545" width="7.7265625" style="95" customWidth="1"/>
    <col min="12546" max="12546" width="0.81640625" style="95" customWidth="1"/>
    <col min="12547" max="12547" width="107.81640625" style="95" bestFit="1" customWidth="1"/>
    <col min="12548" max="12548" width="12.7265625" style="95" customWidth="1"/>
    <col min="12549" max="12549" width="13.1796875" style="95" customWidth="1"/>
    <col min="12550" max="12550" width="6.453125" style="95" customWidth="1"/>
    <col min="12551" max="12800" width="9.1796875" style="95"/>
    <col min="12801" max="12801" width="7.7265625" style="95" customWidth="1"/>
    <col min="12802" max="12802" width="0.81640625" style="95" customWidth="1"/>
    <col min="12803" max="12803" width="107.81640625" style="95" bestFit="1" customWidth="1"/>
    <col min="12804" max="12804" width="12.7265625" style="95" customWidth="1"/>
    <col min="12805" max="12805" width="13.1796875" style="95" customWidth="1"/>
    <col min="12806" max="12806" width="6.453125" style="95" customWidth="1"/>
    <col min="12807" max="13056" width="9.1796875" style="95"/>
    <col min="13057" max="13057" width="7.7265625" style="95" customWidth="1"/>
    <col min="13058" max="13058" width="0.81640625" style="95" customWidth="1"/>
    <col min="13059" max="13059" width="107.81640625" style="95" bestFit="1" customWidth="1"/>
    <col min="13060" max="13060" width="12.7265625" style="95" customWidth="1"/>
    <col min="13061" max="13061" width="13.1796875" style="95" customWidth="1"/>
    <col min="13062" max="13062" width="6.453125" style="95" customWidth="1"/>
    <col min="13063" max="13312" width="9.1796875" style="95"/>
    <col min="13313" max="13313" width="7.7265625" style="95" customWidth="1"/>
    <col min="13314" max="13314" width="0.81640625" style="95" customWidth="1"/>
    <col min="13315" max="13315" width="107.81640625" style="95" bestFit="1" customWidth="1"/>
    <col min="13316" max="13316" width="12.7265625" style="95" customWidth="1"/>
    <col min="13317" max="13317" width="13.1796875" style="95" customWidth="1"/>
    <col min="13318" max="13318" width="6.453125" style="95" customWidth="1"/>
    <col min="13319" max="13568" width="9.1796875" style="95"/>
    <col min="13569" max="13569" width="7.7265625" style="95" customWidth="1"/>
    <col min="13570" max="13570" width="0.81640625" style="95" customWidth="1"/>
    <col min="13571" max="13571" width="107.81640625" style="95" bestFit="1" customWidth="1"/>
    <col min="13572" max="13572" width="12.7265625" style="95" customWidth="1"/>
    <col min="13573" max="13573" width="13.1796875" style="95" customWidth="1"/>
    <col min="13574" max="13574" width="6.453125" style="95" customWidth="1"/>
    <col min="13575" max="13824" width="9.1796875" style="95"/>
    <col min="13825" max="13825" width="7.7265625" style="95" customWidth="1"/>
    <col min="13826" max="13826" width="0.81640625" style="95" customWidth="1"/>
    <col min="13827" max="13827" width="107.81640625" style="95" bestFit="1" customWidth="1"/>
    <col min="13828" max="13828" width="12.7265625" style="95" customWidth="1"/>
    <col min="13829" max="13829" width="13.1796875" style="95" customWidth="1"/>
    <col min="13830" max="13830" width="6.453125" style="95" customWidth="1"/>
    <col min="13831" max="14080" width="9.1796875" style="95"/>
    <col min="14081" max="14081" width="7.7265625" style="95" customWidth="1"/>
    <col min="14082" max="14082" width="0.81640625" style="95" customWidth="1"/>
    <col min="14083" max="14083" width="107.81640625" style="95" bestFit="1" customWidth="1"/>
    <col min="14084" max="14084" width="12.7265625" style="95" customWidth="1"/>
    <col min="14085" max="14085" width="13.1796875" style="95" customWidth="1"/>
    <col min="14086" max="14086" width="6.453125" style="95" customWidth="1"/>
    <col min="14087" max="14336" width="9.1796875" style="95"/>
    <col min="14337" max="14337" width="7.7265625" style="95" customWidth="1"/>
    <col min="14338" max="14338" width="0.81640625" style="95" customWidth="1"/>
    <col min="14339" max="14339" width="107.81640625" style="95" bestFit="1" customWidth="1"/>
    <col min="14340" max="14340" width="12.7265625" style="95" customWidth="1"/>
    <col min="14341" max="14341" width="13.1796875" style="95" customWidth="1"/>
    <col min="14342" max="14342" width="6.453125" style="95" customWidth="1"/>
    <col min="14343" max="14592" width="9.1796875" style="95"/>
    <col min="14593" max="14593" width="7.7265625" style="95" customWidth="1"/>
    <col min="14594" max="14594" width="0.81640625" style="95" customWidth="1"/>
    <col min="14595" max="14595" width="107.81640625" style="95" bestFit="1" customWidth="1"/>
    <col min="14596" max="14596" width="12.7265625" style="95" customWidth="1"/>
    <col min="14597" max="14597" width="13.1796875" style="95" customWidth="1"/>
    <col min="14598" max="14598" width="6.453125" style="95" customWidth="1"/>
    <col min="14599" max="14848" width="9.1796875" style="95"/>
    <col min="14849" max="14849" width="7.7265625" style="95" customWidth="1"/>
    <col min="14850" max="14850" width="0.81640625" style="95" customWidth="1"/>
    <col min="14851" max="14851" width="107.81640625" style="95" bestFit="1" customWidth="1"/>
    <col min="14852" max="14852" width="12.7265625" style="95" customWidth="1"/>
    <col min="14853" max="14853" width="13.1796875" style="95" customWidth="1"/>
    <col min="14854" max="14854" width="6.453125" style="95" customWidth="1"/>
    <col min="14855" max="15104" width="9.1796875" style="95"/>
    <col min="15105" max="15105" width="7.7265625" style="95" customWidth="1"/>
    <col min="15106" max="15106" width="0.81640625" style="95" customWidth="1"/>
    <col min="15107" max="15107" width="107.81640625" style="95" bestFit="1" customWidth="1"/>
    <col min="15108" max="15108" width="12.7265625" style="95" customWidth="1"/>
    <col min="15109" max="15109" width="13.1796875" style="95" customWidth="1"/>
    <col min="15110" max="15110" width="6.453125" style="95" customWidth="1"/>
    <col min="15111" max="15360" width="9.1796875" style="95"/>
    <col min="15361" max="15361" width="7.7265625" style="95" customWidth="1"/>
    <col min="15362" max="15362" width="0.81640625" style="95" customWidth="1"/>
    <col min="15363" max="15363" width="107.81640625" style="95" bestFit="1" customWidth="1"/>
    <col min="15364" max="15364" width="12.7265625" style="95" customWidth="1"/>
    <col min="15365" max="15365" width="13.1796875" style="95" customWidth="1"/>
    <col min="15366" max="15366" width="6.453125" style="95" customWidth="1"/>
    <col min="15367" max="15616" width="9.1796875" style="95"/>
    <col min="15617" max="15617" width="7.7265625" style="95" customWidth="1"/>
    <col min="15618" max="15618" width="0.81640625" style="95" customWidth="1"/>
    <col min="15619" max="15619" width="107.81640625" style="95" bestFit="1" customWidth="1"/>
    <col min="15620" max="15620" width="12.7265625" style="95" customWidth="1"/>
    <col min="15621" max="15621" width="13.1796875" style="95" customWidth="1"/>
    <col min="15622" max="15622" width="6.453125" style="95" customWidth="1"/>
    <col min="15623" max="15872" width="9.1796875" style="95"/>
    <col min="15873" max="15873" width="7.7265625" style="95" customWidth="1"/>
    <col min="15874" max="15874" width="0.81640625" style="95" customWidth="1"/>
    <col min="15875" max="15875" width="107.81640625" style="95" bestFit="1" customWidth="1"/>
    <col min="15876" max="15876" width="12.7265625" style="95" customWidth="1"/>
    <col min="15877" max="15877" width="13.1796875" style="95" customWidth="1"/>
    <col min="15878" max="15878" width="6.453125" style="95" customWidth="1"/>
    <col min="15879" max="16128" width="9.1796875" style="95"/>
    <col min="16129" max="16129" width="7.7265625" style="95" customWidth="1"/>
    <col min="16130" max="16130" width="0.81640625" style="95" customWidth="1"/>
    <col min="16131" max="16131" width="107.81640625" style="95" bestFit="1" customWidth="1"/>
    <col min="16132" max="16132" width="12.7265625" style="95" customWidth="1"/>
    <col min="16133" max="16133" width="13.1796875" style="95" customWidth="1"/>
    <col min="16134" max="16134" width="6.453125" style="95" customWidth="1"/>
    <col min="16135" max="16384" width="9.1796875" style="95"/>
  </cols>
  <sheetData>
    <row r="6" spans="2:12" s="93" customFormat="1" ht="19" x14ac:dyDescent="0.45">
      <c r="B6" s="371" t="s">
        <v>67</v>
      </c>
      <c r="C6" s="371"/>
      <c r="D6" s="371"/>
      <c r="E6" s="371"/>
      <c r="F6" s="94"/>
      <c r="G6" s="94"/>
      <c r="H6" s="94"/>
      <c r="I6" s="94"/>
    </row>
    <row r="7" spans="2:12" s="93" customFormat="1" ht="19" x14ac:dyDescent="0.45">
      <c r="B7" s="207"/>
      <c r="C7" s="207"/>
      <c r="D7" s="207"/>
      <c r="E7" s="207"/>
      <c r="F7" s="94"/>
      <c r="G7" s="94"/>
      <c r="H7" s="94"/>
      <c r="I7" s="94"/>
    </row>
    <row r="8" spans="2:12" s="93" customFormat="1" ht="14.5" x14ac:dyDescent="0.35">
      <c r="B8" s="365" t="s">
        <v>144</v>
      </c>
      <c r="C8" s="365"/>
      <c r="D8" s="365"/>
      <c r="E8" s="365"/>
      <c r="F8" s="208"/>
      <c r="G8" s="208"/>
      <c r="H8" s="208"/>
      <c r="I8" s="208"/>
      <c r="J8" s="208"/>
      <c r="K8" s="177"/>
      <c r="L8" s="177"/>
    </row>
    <row r="9" spans="2:12" s="93" customFormat="1" ht="14.5" x14ac:dyDescent="0.35">
      <c r="B9" s="365" t="s">
        <v>163</v>
      </c>
      <c r="C9" s="365"/>
      <c r="D9" s="365"/>
      <c r="E9" s="365"/>
      <c r="F9" s="208"/>
      <c r="G9" s="208"/>
      <c r="H9" s="208"/>
      <c r="I9" s="208"/>
      <c r="J9" s="208"/>
      <c r="K9" s="177"/>
      <c r="L9" s="177"/>
    </row>
    <row r="10" spans="2:12" s="93" customFormat="1" ht="14.5" x14ac:dyDescent="0.3">
      <c r="B10" s="374"/>
      <c r="C10" s="374"/>
      <c r="D10" s="374"/>
      <c r="E10" s="374"/>
      <c r="F10" s="374"/>
      <c r="G10" s="374"/>
      <c r="H10" s="374"/>
      <c r="I10" s="374"/>
      <c r="J10" s="374"/>
    </row>
    <row r="11" spans="2:12" s="93" customFormat="1" ht="14.5" x14ac:dyDescent="0.35">
      <c r="B11" s="372"/>
      <c r="C11" s="372"/>
      <c r="D11" s="372"/>
      <c r="E11" s="372"/>
      <c r="F11" s="209"/>
      <c r="G11" s="209"/>
      <c r="H11" s="209"/>
      <c r="I11" s="209"/>
      <c r="J11" s="209"/>
    </row>
    <row r="12" spans="2:12" ht="14.5" x14ac:dyDescent="0.35">
      <c r="B12" s="372" t="s">
        <v>145</v>
      </c>
      <c r="C12" s="372"/>
      <c r="D12" s="372"/>
      <c r="E12" s="372"/>
      <c r="F12" s="210"/>
      <c r="G12" s="210"/>
      <c r="H12" s="210"/>
      <c r="I12" s="210"/>
      <c r="J12" s="210"/>
    </row>
    <row r="13" spans="2:12" ht="14.5" x14ac:dyDescent="0.35">
      <c r="B13" s="373" t="s">
        <v>0</v>
      </c>
      <c r="C13" s="373"/>
      <c r="D13" s="373"/>
      <c r="E13" s="373"/>
      <c r="F13" s="210"/>
      <c r="G13" s="210"/>
      <c r="H13" s="210"/>
      <c r="I13" s="210"/>
      <c r="J13" s="210"/>
    </row>
    <row r="14" spans="2:12" ht="12.5" thickBot="1" x14ac:dyDescent="0.35"/>
    <row r="15" spans="2:12" s="93" customFormat="1" ht="13.5" customHeight="1" x14ac:dyDescent="0.3">
      <c r="B15" s="96"/>
      <c r="C15" s="97"/>
      <c r="D15" s="230" t="s">
        <v>61</v>
      </c>
      <c r="E15" s="231" t="s">
        <v>61</v>
      </c>
    </row>
    <row r="16" spans="2:12" s="93" customFormat="1" ht="13.5" customHeight="1" x14ac:dyDescent="0.3">
      <c r="B16" s="98"/>
      <c r="C16" s="99"/>
      <c r="D16" s="16" t="s">
        <v>62</v>
      </c>
      <c r="E16" s="232" t="s">
        <v>62</v>
      </c>
    </row>
    <row r="17" spans="2:7" s="93" customFormat="1" ht="13.5" customHeight="1" x14ac:dyDescent="0.3">
      <c r="B17" s="98"/>
      <c r="C17" s="99"/>
      <c r="D17" s="16" t="s">
        <v>63</v>
      </c>
      <c r="E17" s="232" t="s">
        <v>63</v>
      </c>
    </row>
    <row r="18" spans="2:7" s="93" customFormat="1" ht="13.5" customHeight="1" x14ac:dyDescent="0.3">
      <c r="B18" s="100"/>
      <c r="C18" s="101"/>
      <c r="D18" s="102" t="s">
        <v>161</v>
      </c>
      <c r="E18" s="51" t="s">
        <v>155</v>
      </c>
    </row>
    <row r="19" spans="2:7" x14ac:dyDescent="0.3">
      <c r="B19" s="103"/>
      <c r="C19" s="104"/>
      <c r="D19" s="125"/>
      <c r="E19" s="105"/>
    </row>
    <row r="20" spans="2:7" s="93" customFormat="1" ht="13.5" customHeight="1" x14ac:dyDescent="0.3">
      <c r="B20" s="98"/>
      <c r="C20" s="203" t="s">
        <v>124</v>
      </c>
      <c r="D20" s="236">
        <f>'p&amp;l'!E61</f>
        <v>95844.360000000102</v>
      </c>
      <c r="E20" s="334">
        <f>'p&amp;l'!F61</f>
        <v>3083109.6700000018</v>
      </c>
    </row>
    <row r="21" spans="2:7" s="93" customFormat="1" ht="13.5" customHeight="1" x14ac:dyDescent="0.3">
      <c r="B21" s="98"/>
      <c r="C21" s="203" t="s">
        <v>125</v>
      </c>
      <c r="D21" s="237">
        <f>+SUM(D22:D24)</f>
        <v>-346.5</v>
      </c>
      <c r="E21" s="327">
        <f>+SUM(E22:E24)</f>
        <v>61260</v>
      </c>
    </row>
    <row r="22" spans="2:7" s="93" customFormat="1" ht="13.5" customHeight="1" x14ac:dyDescent="0.3">
      <c r="B22" s="98"/>
      <c r="C22" s="204" t="s">
        <v>44</v>
      </c>
      <c r="D22" s="293">
        <v>0</v>
      </c>
      <c r="E22" s="335">
        <v>24966</v>
      </c>
    </row>
    <row r="23" spans="2:7" s="93" customFormat="1" ht="13.5" customHeight="1" x14ac:dyDescent="0.3">
      <c r="B23" s="98"/>
      <c r="C23" s="204" t="s">
        <v>133</v>
      </c>
      <c r="D23" s="293">
        <v>-462</v>
      </c>
      <c r="E23" s="335">
        <v>48392</v>
      </c>
    </row>
    <row r="24" spans="2:7" ht="13.5" customHeight="1" x14ac:dyDescent="0.3">
      <c r="B24" s="103"/>
      <c r="C24" s="204" t="s">
        <v>174</v>
      </c>
      <c r="D24" s="293">
        <v>115.5</v>
      </c>
      <c r="E24" s="335">
        <v>-12098</v>
      </c>
      <c r="G24" s="240"/>
    </row>
    <row r="25" spans="2:7" ht="13.5" customHeight="1" x14ac:dyDescent="0.3">
      <c r="B25" s="103"/>
      <c r="C25" s="204"/>
      <c r="D25" s="293"/>
      <c r="E25" s="336"/>
      <c r="G25" s="240"/>
    </row>
    <row r="26" spans="2:7" s="93" customFormat="1" ht="13.5" customHeight="1" x14ac:dyDescent="0.3">
      <c r="B26" s="98"/>
      <c r="C26" s="203" t="s">
        <v>126</v>
      </c>
      <c r="D26" s="237">
        <f>+SUM(D27:D28)</f>
        <v>346.5</v>
      </c>
      <c r="E26" s="328">
        <v>0</v>
      </c>
    </row>
    <row r="27" spans="2:7" ht="13.5" customHeight="1" x14ac:dyDescent="0.3">
      <c r="B27" s="98"/>
      <c r="C27" s="204" t="s">
        <v>133</v>
      </c>
      <c r="D27" s="330">
        <f>'p&amp;l'!E49</f>
        <v>462</v>
      </c>
      <c r="E27" s="337"/>
    </row>
    <row r="28" spans="2:7" ht="13.5" customHeight="1" x14ac:dyDescent="0.3">
      <c r="B28" s="98"/>
      <c r="C28" s="204" t="s">
        <v>174</v>
      </c>
      <c r="D28" s="329">
        <v>-115.5</v>
      </c>
      <c r="E28" s="338">
        <v>0</v>
      </c>
    </row>
    <row r="29" spans="2:7" ht="13.5" customHeight="1" x14ac:dyDescent="0.3">
      <c r="B29" s="100"/>
      <c r="C29" s="205"/>
      <c r="D29" s="238"/>
      <c r="E29" s="339"/>
    </row>
    <row r="30" spans="2:7" ht="13.5" customHeight="1" thickBot="1" x14ac:dyDescent="0.35">
      <c r="B30" s="108"/>
      <c r="C30" s="206" t="s">
        <v>74</v>
      </c>
      <c r="D30" s="239">
        <f>D20+D21+D26</f>
        <v>95844.360000000102</v>
      </c>
      <c r="E30" s="340">
        <f>E20+E21+E26</f>
        <v>3144369.6700000018</v>
      </c>
    </row>
    <row r="31" spans="2:7" x14ac:dyDescent="0.3">
      <c r="B31" s="106"/>
      <c r="C31" s="109"/>
      <c r="D31" s="109"/>
      <c r="E31" s="109"/>
    </row>
    <row r="32" spans="2:7" ht="34.5" customHeight="1" x14ac:dyDescent="0.3">
      <c r="B32" s="370" t="s">
        <v>173</v>
      </c>
      <c r="C32" s="370"/>
      <c r="D32" s="370"/>
      <c r="E32" s="370"/>
      <c r="F32" s="110"/>
    </row>
    <row r="33" spans="2:5" x14ac:dyDescent="0.3">
      <c r="C33" s="111"/>
      <c r="D33" s="111"/>
      <c r="E33" s="111"/>
    </row>
    <row r="34" spans="2:5" x14ac:dyDescent="0.3">
      <c r="B34" s="111"/>
      <c r="C34" s="112"/>
      <c r="D34" s="112"/>
      <c r="E34" s="112"/>
    </row>
    <row r="36" spans="2:5" x14ac:dyDescent="0.3">
      <c r="D36" s="95">
        <f>D23+D27</f>
        <v>0</v>
      </c>
    </row>
    <row r="37" spans="2:5" x14ac:dyDescent="0.3">
      <c r="D37" s="95">
        <f>D24+D28</f>
        <v>0</v>
      </c>
    </row>
  </sheetData>
  <mergeCells count="8">
    <mergeCell ref="B32:E32"/>
    <mergeCell ref="B6:E6"/>
    <mergeCell ref="B9:E9"/>
    <mergeCell ref="B11:E11"/>
    <mergeCell ref="B12:E12"/>
    <mergeCell ref="B13:E13"/>
    <mergeCell ref="B10:J10"/>
    <mergeCell ref="B8:E8"/>
  </mergeCells>
  <printOptions horizontalCentered="1"/>
  <pageMargins left="0.74803149606299213" right="0.74803149606299213" top="1.3779527559055118" bottom="0.98425196850393704" header="0.51181102362204722" footer="0.51181102362204722"/>
  <pageSetup paperSize="9" scale="67" orientation="portrait" r:id="rId1"/>
  <headerFooter alignWithMargins="0"/>
  <ignoredErrors>
    <ignoredError sqref="E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9"/>
  <sheetViews>
    <sheetView showGridLines="0" view="pageBreakPreview" zoomScale="85" zoomScaleNormal="100" zoomScaleSheetLayoutView="85" workbookViewId="0">
      <selection activeCell="K36" sqref="K36"/>
    </sheetView>
  </sheetViews>
  <sheetFormatPr baseColWidth="10" defaultColWidth="9.1796875" defaultRowHeight="12" x14ac:dyDescent="0.3"/>
  <cols>
    <col min="1" max="1" width="5.453125" style="109" customWidth="1"/>
    <col min="2" max="2" width="59.1796875" style="109" customWidth="1"/>
    <col min="3" max="10" width="13.1796875" style="109" customWidth="1"/>
    <col min="11" max="11" width="17" style="109" customWidth="1"/>
    <col min="12" max="12" width="6.54296875" style="109" customWidth="1"/>
    <col min="13" max="13" width="13.81640625" style="109" customWidth="1"/>
    <col min="14" max="14" width="14.7265625" style="109" customWidth="1"/>
    <col min="15" max="15" width="13.81640625" style="109" bestFit="1" customWidth="1"/>
    <col min="16" max="16" width="10" style="109" bestFit="1" customWidth="1"/>
    <col min="17" max="256" width="9.1796875" style="109"/>
    <col min="257" max="257" width="3" style="109" customWidth="1"/>
    <col min="258" max="258" width="0.81640625" style="109" customWidth="1"/>
    <col min="259" max="259" width="49.7265625" style="109" customWidth="1"/>
    <col min="260" max="265" width="14.7265625" style="109" customWidth="1"/>
    <col min="266" max="266" width="6.453125" style="109" customWidth="1"/>
    <col min="267" max="267" width="9.453125" style="109" bestFit="1" customWidth="1"/>
    <col min="268" max="512" width="9.1796875" style="109"/>
    <col min="513" max="513" width="3" style="109" customWidth="1"/>
    <col min="514" max="514" width="0.81640625" style="109" customWidth="1"/>
    <col min="515" max="515" width="49.7265625" style="109" customWidth="1"/>
    <col min="516" max="521" width="14.7265625" style="109" customWidth="1"/>
    <col min="522" max="522" width="6.453125" style="109" customWidth="1"/>
    <col min="523" max="523" width="9.453125" style="109" bestFit="1" customWidth="1"/>
    <col min="524" max="768" width="9.1796875" style="109"/>
    <col min="769" max="769" width="3" style="109" customWidth="1"/>
    <col min="770" max="770" width="0.81640625" style="109" customWidth="1"/>
    <col min="771" max="771" width="49.7265625" style="109" customWidth="1"/>
    <col min="772" max="777" width="14.7265625" style="109" customWidth="1"/>
    <col min="778" max="778" width="6.453125" style="109" customWidth="1"/>
    <col min="779" max="779" width="9.453125" style="109" bestFit="1" customWidth="1"/>
    <col min="780" max="1024" width="9.1796875" style="109"/>
    <col min="1025" max="1025" width="3" style="109" customWidth="1"/>
    <col min="1026" max="1026" width="0.81640625" style="109" customWidth="1"/>
    <col min="1027" max="1027" width="49.7265625" style="109" customWidth="1"/>
    <col min="1028" max="1033" width="14.7265625" style="109" customWidth="1"/>
    <col min="1034" max="1034" width="6.453125" style="109" customWidth="1"/>
    <col min="1035" max="1035" width="9.453125" style="109" bestFit="1" customWidth="1"/>
    <col min="1036" max="1280" width="9.1796875" style="109"/>
    <col min="1281" max="1281" width="3" style="109" customWidth="1"/>
    <col min="1282" max="1282" width="0.81640625" style="109" customWidth="1"/>
    <col min="1283" max="1283" width="49.7265625" style="109" customWidth="1"/>
    <col min="1284" max="1289" width="14.7265625" style="109" customWidth="1"/>
    <col min="1290" max="1290" width="6.453125" style="109" customWidth="1"/>
    <col min="1291" max="1291" width="9.453125" style="109" bestFit="1" customWidth="1"/>
    <col min="1292" max="1536" width="9.1796875" style="109"/>
    <col min="1537" max="1537" width="3" style="109" customWidth="1"/>
    <col min="1538" max="1538" width="0.81640625" style="109" customWidth="1"/>
    <col min="1539" max="1539" width="49.7265625" style="109" customWidth="1"/>
    <col min="1540" max="1545" width="14.7265625" style="109" customWidth="1"/>
    <col min="1546" max="1546" width="6.453125" style="109" customWidth="1"/>
    <col min="1547" max="1547" width="9.453125" style="109" bestFit="1" customWidth="1"/>
    <col min="1548" max="1792" width="9.1796875" style="109"/>
    <col min="1793" max="1793" width="3" style="109" customWidth="1"/>
    <col min="1794" max="1794" width="0.81640625" style="109" customWidth="1"/>
    <col min="1795" max="1795" width="49.7265625" style="109" customWidth="1"/>
    <col min="1796" max="1801" width="14.7265625" style="109" customWidth="1"/>
    <col min="1802" max="1802" width="6.453125" style="109" customWidth="1"/>
    <col min="1803" max="1803" width="9.453125" style="109" bestFit="1" customWidth="1"/>
    <col min="1804" max="2048" width="9.1796875" style="109"/>
    <col min="2049" max="2049" width="3" style="109" customWidth="1"/>
    <col min="2050" max="2050" width="0.81640625" style="109" customWidth="1"/>
    <col min="2051" max="2051" width="49.7265625" style="109" customWidth="1"/>
    <col min="2052" max="2057" width="14.7265625" style="109" customWidth="1"/>
    <col min="2058" max="2058" width="6.453125" style="109" customWidth="1"/>
    <col min="2059" max="2059" width="9.453125" style="109" bestFit="1" customWidth="1"/>
    <col min="2060" max="2304" width="9.1796875" style="109"/>
    <col min="2305" max="2305" width="3" style="109" customWidth="1"/>
    <col min="2306" max="2306" width="0.81640625" style="109" customWidth="1"/>
    <col min="2307" max="2307" width="49.7265625" style="109" customWidth="1"/>
    <col min="2308" max="2313" width="14.7265625" style="109" customWidth="1"/>
    <col min="2314" max="2314" width="6.453125" style="109" customWidth="1"/>
    <col min="2315" max="2315" width="9.453125" style="109" bestFit="1" customWidth="1"/>
    <col min="2316" max="2560" width="9.1796875" style="109"/>
    <col min="2561" max="2561" width="3" style="109" customWidth="1"/>
    <col min="2562" max="2562" width="0.81640625" style="109" customWidth="1"/>
    <col min="2563" max="2563" width="49.7265625" style="109" customWidth="1"/>
    <col min="2564" max="2569" width="14.7265625" style="109" customWidth="1"/>
    <col min="2570" max="2570" width="6.453125" style="109" customWidth="1"/>
    <col min="2571" max="2571" width="9.453125" style="109" bestFit="1" customWidth="1"/>
    <col min="2572" max="2816" width="9.1796875" style="109"/>
    <col min="2817" max="2817" width="3" style="109" customWidth="1"/>
    <col min="2818" max="2818" width="0.81640625" style="109" customWidth="1"/>
    <col min="2819" max="2819" width="49.7265625" style="109" customWidth="1"/>
    <col min="2820" max="2825" width="14.7265625" style="109" customWidth="1"/>
    <col min="2826" max="2826" width="6.453125" style="109" customWidth="1"/>
    <col min="2827" max="2827" width="9.453125" style="109" bestFit="1" customWidth="1"/>
    <col min="2828" max="3072" width="9.1796875" style="109"/>
    <col min="3073" max="3073" width="3" style="109" customWidth="1"/>
    <col min="3074" max="3074" width="0.81640625" style="109" customWidth="1"/>
    <col min="3075" max="3075" width="49.7265625" style="109" customWidth="1"/>
    <col min="3076" max="3081" width="14.7265625" style="109" customWidth="1"/>
    <col min="3082" max="3082" width="6.453125" style="109" customWidth="1"/>
    <col min="3083" max="3083" width="9.453125" style="109" bestFit="1" customWidth="1"/>
    <col min="3084" max="3328" width="9.1796875" style="109"/>
    <col min="3329" max="3329" width="3" style="109" customWidth="1"/>
    <col min="3330" max="3330" width="0.81640625" style="109" customWidth="1"/>
    <col min="3331" max="3331" width="49.7265625" style="109" customWidth="1"/>
    <col min="3332" max="3337" width="14.7265625" style="109" customWidth="1"/>
    <col min="3338" max="3338" width="6.453125" style="109" customWidth="1"/>
    <col min="3339" max="3339" width="9.453125" style="109" bestFit="1" customWidth="1"/>
    <col min="3340" max="3584" width="9.1796875" style="109"/>
    <col min="3585" max="3585" width="3" style="109" customWidth="1"/>
    <col min="3586" max="3586" width="0.81640625" style="109" customWidth="1"/>
    <col min="3587" max="3587" width="49.7265625" style="109" customWidth="1"/>
    <col min="3588" max="3593" width="14.7265625" style="109" customWidth="1"/>
    <col min="3594" max="3594" width="6.453125" style="109" customWidth="1"/>
    <col min="3595" max="3595" width="9.453125" style="109" bestFit="1" customWidth="1"/>
    <col min="3596" max="3840" width="9.1796875" style="109"/>
    <col min="3841" max="3841" width="3" style="109" customWidth="1"/>
    <col min="3842" max="3842" width="0.81640625" style="109" customWidth="1"/>
    <col min="3843" max="3843" width="49.7265625" style="109" customWidth="1"/>
    <col min="3844" max="3849" width="14.7265625" style="109" customWidth="1"/>
    <col min="3850" max="3850" width="6.453125" style="109" customWidth="1"/>
    <col min="3851" max="3851" width="9.453125" style="109" bestFit="1" customWidth="1"/>
    <col min="3852" max="4096" width="9.1796875" style="109"/>
    <col min="4097" max="4097" width="3" style="109" customWidth="1"/>
    <col min="4098" max="4098" width="0.81640625" style="109" customWidth="1"/>
    <col min="4099" max="4099" width="49.7265625" style="109" customWidth="1"/>
    <col min="4100" max="4105" width="14.7265625" style="109" customWidth="1"/>
    <col min="4106" max="4106" width="6.453125" style="109" customWidth="1"/>
    <col min="4107" max="4107" width="9.453125" style="109" bestFit="1" customWidth="1"/>
    <col min="4108" max="4352" width="9.1796875" style="109"/>
    <col min="4353" max="4353" width="3" style="109" customWidth="1"/>
    <col min="4354" max="4354" width="0.81640625" style="109" customWidth="1"/>
    <col min="4355" max="4355" width="49.7265625" style="109" customWidth="1"/>
    <col min="4356" max="4361" width="14.7265625" style="109" customWidth="1"/>
    <col min="4362" max="4362" width="6.453125" style="109" customWidth="1"/>
    <col min="4363" max="4363" width="9.453125" style="109" bestFit="1" customWidth="1"/>
    <col min="4364" max="4608" width="9.1796875" style="109"/>
    <col min="4609" max="4609" width="3" style="109" customWidth="1"/>
    <col min="4610" max="4610" width="0.81640625" style="109" customWidth="1"/>
    <col min="4611" max="4611" width="49.7265625" style="109" customWidth="1"/>
    <col min="4612" max="4617" width="14.7265625" style="109" customWidth="1"/>
    <col min="4618" max="4618" width="6.453125" style="109" customWidth="1"/>
    <col min="4619" max="4619" width="9.453125" style="109" bestFit="1" customWidth="1"/>
    <col min="4620" max="4864" width="9.1796875" style="109"/>
    <col min="4865" max="4865" width="3" style="109" customWidth="1"/>
    <col min="4866" max="4866" width="0.81640625" style="109" customWidth="1"/>
    <col min="4867" max="4867" width="49.7265625" style="109" customWidth="1"/>
    <col min="4868" max="4873" width="14.7265625" style="109" customWidth="1"/>
    <col min="4874" max="4874" width="6.453125" style="109" customWidth="1"/>
    <col min="4875" max="4875" width="9.453125" style="109" bestFit="1" customWidth="1"/>
    <col min="4876" max="5120" width="9.1796875" style="109"/>
    <col min="5121" max="5121" width="3" style="109" customWidth="1"/>
    <col min="5122" max="5122" width="0.81640625" style="109" customWidth="1"/>
    <col min="5123" max="5123" width="49.7265625" style="109" customWidth="1"/>
    <col min="5124" max="5129" width="14.7265625" style="109" customWidth="1"/>
    <col min="5130" max="5130" width="6.453125" style="109" customWidth="1"/>
    <col min="5131" max="5131" width="9.453125" style="109" bestFit="1" customWidth="1"/>
    <col min="5132" max="5376" width="9.1796875" style="109"/>
    <col min="5377" max="5377" width="3" style="109" customWidth="1"/>
    <col min="5378" max="5378" width="0.81640625" style="109" customWidth="1"/>
    <col min="5379" max="5379" width="49.7265625" style="109" customWidth="1"/>
    <col min="5380" max="5385" width="14.7265625" style="109" customWidth="1"/>
    <col min="5386" max="5386" width="6.453125" style="109" customWidth="1"/>
    <col min="5387" max="5387" width="9.453125" style="109" bestFit="1" customWidth="1"/>
    <col min="5388" max="5632" width="9.1796875" style="109"/>
    <col min="5633" max="5633" width="3" style="109" customWidth="1"/>
    <col min="5634" max="5634" width="0.81640625" style="109" customWidth="1"/>
    <col min="5635" max="5635" width="49.7265625" style="109" customWidth="1"/>
    <col min="5636" max="5641" width="14.7265625" style="109" customWidth="1"/>
    <col min="5642" max="5642" width="6.453125" style="109" customWidth="1"/>
    <col min="5643" max="5643" width="9.453125" style="109" bestFit="1" customWidth="1"/>
    <col min="5644" max="5888" width="9.1796875" style="109"/>
    <col min="5889" max="5889" width="3" style="109" customWidth="1"/>
    <col min="5890" max="5890" width="0.81640625" style="109" customWidth="1"/>
    <col min="5891" max="5891" width="49.7265625" style="109" customWidth="1"/>
    <col min="5892" max="5897" width="14.7265625" style="109" customWidth="1"/>
    <col min="5898" max="5898" width="6.453125" style="109" customWidth="1"/>
    <col min="5899" max="5899" width="9.453125" style="109" bestFit="1" customWidth="1"/>
    <col min="5900" max="6144" width="9.1796875" style="109"/>
    <col min="6145" max="6145" width="3" style="109" customWidth="1"/>
    <col min="6146" max="6146" width="0.81640625" style="109" customWidth="1"/>
    <col min="6147" max="6147" width="49.7265625" style="109" customWidth="1"/>
    <col min="6148" max="6153" width="14.7265625" style="109" customWidth="1"/>
    <col min="6154" max="6154" width="6.453125" style="109" customWidth="1"/>
    <col min="6155" max="6155" width="9.453125" style="109" bestFit="1" customWidth="1"/>
    <col min="6156" max="6400" width="9.1796875" style="109"/>
    <col min="6401" max="6401" width="3" style="109" customWidth="1"/>
    <col min="6402" max="6402" width="0.81640625" style="109" customWidth="1"/>
    <col min="6403" max="6403" width="49.7265625" style="109" customWidth="1"/>
    <col min="6404" max="6409" width="14.7265625" style="109" customWidth="1"/>
    <col min="6410" max="6410" width="6.453125" style="109" customWidth="1"/>
    <col min="6411" max="6411" width="9.453125" style="109" bestFit="1" customWidth="1"/>
    <col min="6412" max="6656" width="9.1796875" style="109"/>
    <col min="6657" max="6657" width="3" style="109" customWidth="1"/>
    <col min="6658" max="6658" width="0.81640625" style="109" customWidth="1"/>
    <col min="6659" max="6659" width="49.7265625" style="109" customWidth="1"/>
    <col min="6660" max="6665" width="14.7265625" style="109" customWidth="1"/>
    <col min="6666" max="6666" width="6.453125" style="109" customWidth="1"/>
    <col min="6667" max="6667" width="9.453125" style="109" bestFit="1" customWidth="1"/>
    <col min="6668" max="6912" width="9.1796875" style="109"/>
    <col min="6913" max="6913" width="3" style="109" customWidth="1"/>
    <col min="6914" max="6914" width="0.81640625" style="109" customWidth="1"/>
    <col min="6915" max="6915" width="49.7265625" style="109" customWidth="1"/>
    <col min="6916" max="6921" width="14.7265625" style="109" customWidth="1"/>
    <col min="6922" max="6922" width="6.453125" style="109" customWidth="1"/>
    <col min="6923" max="6923" width="9.453125" style="109" bestFit="1" customWidth="1"/>
    <col min="6924" max="7168" width="9.1796875" style="109"/>
    <col min="7169" max="7169" width="3" style="109" customWidth="1"/>
    <col min="7170" max="7170" width="0.81640625" style="109" customWidth="1"/>
    <col min="7171" max="7171" width="49.7265625" style="109" customWidth="1"/>
    <col min="7172" max="7177" width="14.7265625" style="109" customWidth="1"/>
    <col min="7178" max="7178" width="6.453125" style="109" customWidth="1"/>
    <col min="7179" max="7179" width="9.453125" style="109" bestFit="1" customWidth="1"/>
    <col min="7180" max="7424" width="9.1796875" style="109"/>
    <col min="7425" max="7425" width="3" style="109" customWidth="1"/>
    <col min="7426" max="7426" width="0.81640625" style="109" customWidth="1"/>
    <col min="7427" max="7427" width="49.7265625" style="109" customWidth="1"/>
    <col min="7428" max="7433" width="14.7265625" style="109" customWidth="1"/>
    <col min="7434" max="7434" width="6.453125" style="109" customWidth="1"/>
    <col min="7435" max="7435" width="9.453125" style="109" bestFit="1" customWidth="1"/>
    <col min="7436" max="7680" width="9.1796875" style="109"/>
    <col min="7681" max="7681" width="3" style="109" customWidth="1"/>
    <col min="7682" max="7682" width="0.81640625" style="109" customWidth="1"/>
    <col min="7683" max="7683" width="49.7265625" style="109" customWidth="1"/>
    <col min="7684" max="7689" width="14.7265625" style="109" customWidth="1"/>
    <col min="7690" max="7690" width="6.453125" style="109" customWidth="1"/>
    <col min="7691" max="7691" width="9.453125" style="109" bestFit="1" customWidth="1"/>
    <col min="7692" max="7936" width="9.1796875" style="109"/>
    <col min="7937" max="7937" width="3" style="109" customWidth="1"/>
    <col min="7938" max="7938" width="0.81640625" style="109" customWidth="1"/>
    <col min="7939" max="7939" width="49.7265625" style="109" customWidth="1"/>
    <col min="7940" max="7945" width="14.7265625" style="109" customWidth="1"/>
    <col min="7946" max="7946" width="6.453125" style="109" customWidth="1"/>
    <col min="7947" max="7947" width="9.453125" style="109" bestFit="1" customWidth="1"/>
    <col min="7948" max="8192" width="9.1796875" style="109"/>
    <col min="8193" max="8193" width="3" style="109" customWidth="1"/>
    <col min="8194" max="8194" width="0.81640625" style="109" customWidth="1"/>
    <col min="8195" max="8195" width="49.7265625" style="109" customWidth="1"/>
    <col min="8196" max="8201" width="14.7265625" style="109" customWidth="1"/>
    <col min="8202" max="8202" width="6.453125" style="109" customWidth="1"/>
    <col min="8203" max="8203" width="9.453125" style="109" bestFit="1" customWidth="1"/>
    <col min="8204" max="8448" width="9.1796875" style="109"/>
    <col min="8449" max="8449" width="3" style="109" customWidth="1"/>
    <col min="8450" max="8450" width="0.81640625" style="109" customWidth="1"/>
    <col min="8451" max="8451" width="49.7265625" style="109" customWidth="1"/>
    <col min="8452" max="8457" width="14.7265625" style="109" customWidth="1"/>
    <col min="8458" max="8458" width="6.453125" style="109" customWidth="1"/>
    <col min="8459" max="8459" width="9.453125" style="109" bestFit="1" customWidth="1"/>
    <col min="8460" max="8704" width="9.1796875" style="109"/>
    <col min="8705" max="8705" width="3" style="109" customWidth="1"/>
    <col min="8706" max="8706" width="0.81640625" style="109" customWidth="1"/>
    <col min="8707" max="8707" width="49.7265625" style="109" customWidth="1"/>
    <col min="8708" max="8713" width="14.7265625" style="109" customWidth="1"/>
    <col min="8714" max="8714" width="6.453125" style="109" customWidth="1"/>
    <col min="8715" max="8715" width="9.453125" style="109" bestFit="1" customWidth="1"/>
    <col min="8716" max="8960" width="9.1796875" style="109"/>
    <col min="8961" max="8961" width="3" style="109" customWidth="1"/>
    <col min="8962" max="8962" width="0.81640625" style="109" customWidth="1"/>
    <col min="8963" max="8963" width="49.7265625" style="109" customWidth="1"/>
    <col min="8964" max="8969" width="14.7265625" style="109" customWidth="1"/>
    <col min="8970" max="8970" width="6.453125" style="109" customWidth="1"/>
    <col min="8971" max="8971" width="9.453125" style="109" bestFit="1" customWidth="1"/>
    <col min="8972" max="9216" width="9.1796875" style="109"/>
    <col min="9217" max="9217" width="3" style="109" customWidth="1"/>
    <col min="9218" max="9218" width="0.81640625" style="109" customWidth="1"/>
    <col min="9219" max="9219" width="49.7265625" style="109" customWidth="1"/>
    <col min="9220" max="9225" width="14.7265625" style="109" customWidth="1"/>
    <col min="9226" max="9226" width="6.453125" style="109" customWidth="1"/>
    <col min="9227" max="9227" width="9.453125" style="109" bestFit="1" customWidth="1"/>
    <col min="9228" max="9472" width="9.1796875" style="109"/>
    <col min="9473" max="9473" width="3" style="109" customWidth="1"/>
    <col min="9474" max="9474" width="0.81640625" style="109" customWidth="1"/>
    <col min="9475" max="9475" width="49.7265625" style="109" customWidth="1"/>
    <col min="9476" max="9481" width="14.7265625" style="109" customWidth="1"/>
    <col min="9482" max="9482" width="6.453125" style="109" customWidth="1"/>
    <col min="9483" max="9483" width="9.453125" style="109" bestFit="1" customWidth="1"/>
    <col min="9484" max="9728" width="9.1796875" style="109"/>
    <col min="9729" max="9729" width="3" style="109" customWidth="1"/>
    <col min="9730" max="9730" width="0.81640625" style="109" customWidth="1"/>
    <col min="9731" max="9731" width="49.7265625" style="109" customWidth="1"/>
    <col min="9732" max="9737" width="14.7265625" style="109" customWidth="1"/>
    <col min="9738" max="9738" width="6.453125" style="109" customWidth="1"/>
    <col min="9739" max="9739" width="9.453125" style="109" bestFit="1" customWidth="1"/>
    <col min="9740" max="9984" width="9.1796875" style="109"/>
    <col min="9985" max="9985" width="3" style="109" customWidth="1"/>
    <col min="9986" max="9986" width="0.81640625" style="109" customWidth="1"/>
    <col min="9987" max="9987" width="49.7265625" style="109" customWidth="1"/>
    <col min="9988" max="9993" width="14.7265625" style="109" customWidth="1"/>
    <col min="9994" max="9994" width="6.453125" style="109" customWidth="1"/>
    <col min="9995" max="9995" width="9.453125" style="109" bestFit="1" customWidth="1"/>
    <col min="9996" max="10240" width="9.1796875" style="109"/>
    <col min="10241" max="10241" width="3" style="109" customWidth="1"/>
    <col min="10242" max="10242" width="0.81640625" style="109" customWidth="1"/>
    <col min="10243" max="10243" width="49.7265625" style="109" customWidth="1"/>
    <col min="10244" max="10249" width="14.7265625" style="109" customWidth="1"/>
    <col min="10250" max="10250" width="6.453125" style="109" customWidth="1"/>
    <col min="10251" max="10251" width="9.453125" style="109" bestFit="1" customWidth="1"/>
    <col min="10252" max="10496" width="9.1796875" style="109"/>
    <col min="10497" max="10497" width="3" style="109" customWidth="1"/>
    <col min="10498" max="10498" width="0.81640625" style="109" customWidth="1"/>
    <col min="10499" max="10499" width="49.7265625" style="109" customWidth="1"/>
    <col min="10500" max="10505" width="14.7265625" style="109" customWidth="1"/>
    <col min="10506" max="10506" width="6.453125" style="109" customWidth="1"/>
    <col min="10507" max="10507" width="9.453125" style="109" bestFit="1" customWidth="1"/>
    <col min="10508" max="10752" width="9.1796875" style="109"/>
    <col min="10753" max="10753" width="3" style="109" customWidth="1"/>
    <col min="10754" max="10754" width="0.81640625" style="109" customWidth="1"/>
    <col min="10755" max="10755" width="49.7265625" style="109" customWidth="1"/>
    <col min="10756" max="10761" width="14.7265625" style="109" customWidth="1"/>
    <col min="10762" max="10762" width="6.453125" style="109" customWidth="1"/>
    <col min="10763" max="10763" width="9.453125" style="109" bestFit="1" customWidth="1"/>
    <col min="10764" max="11008" width="9.1796875" style="109"/>
    <col min="11009" max="11009" width="3" style="109" customWidth="1"/>
    <col min="11010" max="11010" width="0.81640625" style="109" customWidth="1"/>
    <col min="11011" max="11011" width="49.7265625" style="109" customWidth="1"/>
    <col min="11012" max="11017" width="14.7265625" style="109" customWidth="1"/>
    <col min="11018" max="11018" width="6.453125" style="109" customWidth="1"/>
    <col min="11019" max="11019" width="9.453125" style="109" bestFit="1" customWidth="1"/>
    <col min="11020" max="11264" width="9.1796875" style="109"/>
    <col min="11265" max="11265" width="3" style="109" customWidth="1"/>
    <col min="11266" max="11266" width="0.81640625" style="109" customWidth="1"/>
    <col min="11267" max="11267" width="49.7265625" style="109" customWidth="1"/>
    <col min="11268" max="11273" width="14.7265625" style="109" customWidth="1"/>
    <col min="11274" max="11274" width="6.453125" style="109" customWidth="1"/>
    <col min="11275" max="11275" width="9.453125" style="109" bestFit="1" customWidth="1"/>
    <col min="11276" max="11520" width="9.1796875" style="109"/>
    <col min="11521" max="11521" width="3" style="109" customWidth="1"/>
    <col min="11522" max="11522" width="0.81640625" style="109" customWidth="1"/>
    <col min="11523" max="11523" width="49.7265625" style="109" customWidth="1"/>
    <col min="11524" max="11529" width="14.7265625" style="109" customWidth="1"/>
    <col min="11530" max="11530" width="6.453125" style="109" customWidth="1"/>
    <col min="11531" max="11531" width="9.453125" style="109" bestFit="1" customWidth="1"/>
    <col min="11532" max="11776" width="9.1796875" style="109"/>
    <col min="11777" max="11777" width="3" style="109" customWidth="1"/>
    <col min="11778" max="11778" width="0.81640625" style="109" customWidth="1"/>
    <col min="11779" max="11779" width="49.7265625" style="109" customWidth="1"/>
    <col min="11780" max="11785" width="14.7265625" style="109" customWidth="1"/>
    <col min="11786" max="11786" width="6.453125" style="109" customWidth="1"/>
    <col min="11787" max="11787" width="9.453125" style="109" bestFit="1" customWidth="1"/>
    <col min="11788" max="12032" width="9.1796875" style="109"/>
    <col min="12033" max="12033" width="3" style="109" customWidth="1"/>
    <col min="12034" max="12034" width="0.81640625" style="109" customWidth="1"/>
    <col min="12035" max="12035" width="49.7265625" style="109" customWidth="1"/>
    <col min="12036" max="12041" width="14.7265625" style="109" customWidth="1"/>
    <col min="12042" max="12042" width="6.453125" style="109" customWidth="1"/>
    <col min="12043" max="12043" width="9.453125" style="109" bestFit="1" customWidth="1"/>
    <col min="12044" max="12288" width="9.1796875" style="109"/>
    <col min="12289" max="12289" width="3" style="109" customWidth="1"/>
    <col min="12290" max="12290" width="0.81640625" style="109" customWidth="1"/>
    <col min="12291" max="12291" width="49.7265625" style="109" customWidth="1"/>
    <col min="12292" max="12297" width="14.7265625" style="109" customWidth="1"/>
    <col min="12298" max="12298" width="6.453125" style="109" customWidth="1"/>
    <col min="12299" max="12299" width="9.453125" style="109" bestFit="1" customWidth="1"/>
    <col min="12300" max="12544" width="9.1796875" style="109"/>
    <col min="12545" max="12545" width="3" style="109" customWidth="1"/>
    <col min="12546" max="12546" width="0.81640625" style="109" customWidth="1"/>
    <col min="12547" max="12547" width="49.7265625" style="109" customWidth="1"/>
    <col min="12548" max="12553" width="14.7265625" style="109" customWidth="1"/>
    <col min="12554" max="12554" width="6.453125" style="109" customWidth="1"/>
    <col min="12555" max="12555" width="9.453125" style="109" bestFit="1" customWidth="1"/>
    <col min="12556" max="12800" width="9.1796875" style="109"/>
    <col min="12801" max="12801" width="3" style="109" customWidth="1"/>
    <col min="12802" max="12802" width="0.81640625" style="109" customWidth="1"/>
    <col min="12803" max="12803" width="49.7265625" style="109" customWidth="1"/>
    <col min="12804" max="12809" width="14.7265625" style="109" customWidth="1"/>
    <col min="12810" max="12810" width="6.453125" style="109" customWidth="1"/>
    <col min="12811" max="12811" width="9.453125" style="109" bestFit="1" customWidth="1"/>
    <col min="12812" max="13056" width="9.1796875" style="109"/>
    <col min="13057" max="13057" width="3" style="109" customWidth="1"/>
    <col min="13058" max="13058" width="0.81640625" style="109" customWidth="1"/>
    <col min="13059" max="13059" width="49.7265625" style="109" customWidth="1"/>
    <col min="13060" max="13065" width="14.7265625" style="109" customWidth="1"/>
    <col min="13066" max="13066" width="6.453125" style="109" customWidth="1"/>
    <col min="13067" max="13067" width="9.453125" style="109" bestFit="1" customWidth="1"/>
    <col min="13068" max="13312" width="9.1796875" style="109"/>
    <col min="13313" max="13313" width="3" style="109" customWidth="1"/>
    <col min="13314" max="13314" width="0.81640625" style="109" customWidth="1"/>
    <col min="13315" max="13315" width="49.7265625" style="109" customWidth="1"/>
    <col min="13316" max="13321" width="14.7265625" style="109" customWidth="1"/>
    <col min="13322" max="13322" width="6.453125" style="109" customWidth="1"/>
    <col min="13323" max="13323" width="9.453125" style="109" bestFit="1" customWidth="1"/>
    <col min="13324" max="13568" width="9.1796875" style="109"/>
    <col min="13569" max="13569" width="3" style="109" customWidth="1"/>
    <col min="13570" max="13570" width="0.81640625" style="109" customWidth="1"/>
    <col min="13571" max="13571" width="49.7265625" style="109" customWidth="1"/>
    <col min="13572" max="13577" width="14.7265625" style="109" customWidth="1"/>
    <col min="13578" max="13578" width="6.453125" style="109" customWidth="1"/>
    <col min="13579" max="13579" width="9.453125" style="109" bestFit="1" customWidth="1"/>
    <col min="13580" max="13824" width="9.1796875" style="109"/>
    <col min="13825" max="13825" width="3" style="109" customWidth="1"/>
    <col min="13826" max="13826" width="0.81640625" style="109" customWidth="1"/>
    <col min="13827" max="13827" width="49.7265625" style="109" customWidth="1"/>
    <col min="13828" max="13833" width="14.7265625" style="109" customWidth="1"/>
    <col min="13834" max="13834" width="6.453125" style="109" customWidth="1"/>
    <col min="13835" max="13835" width="9.453125" style="109" bestFit="1" customWidth="1"/>
    <col min="13836" max="14080" width="9.1796875" style="109"/>
    <col min="14081" max="14081" width="3" style="109" customWidth="1"/>
    <col min="14082" max="14082" width="0.81640625" style="109" customWidth="1"/>
    <col min="14083" max="14083" width="49.7265625" style="109" customWidth="1"/>
    <col min="14084" max="14089" width="14.7265625" style="109" customWidth="1"/>
    <col min="14090" max="14090" width="6.453125" style="109" customWidth="1"/>
    <col min="14091" max="14091" width="9.453125" style="109" bestFit="1" customWidth="1"/>
    <col min="14092" max="14336" width="9.1796875" style="109"/>
    <col min="14337" max="14337" width="3" style="109" customWidth="1"/>
    <col min="14338" max="14338" width="0.81640625" style="109" customWidth="1"/>
    <col min="14339" max="14339" width="49.7265625" style="109" customWidth="1"/>
    <col min="14340" max="14345" width="14.7265625" style="109" customWidth="1"/>
    <col min="14346" max="14346" width="6.453125" style="109" customWidth="1"/>
    <col min="14347" max="14347" width="9.453125" style="109" bestFit="1" customWidth="1"/>
    <col min="14348" max="14592" width="9.1796875" style="109"/>
    <col min="14593" max="14593" width="3" style="109" customWidth="1"/>
    <col min="14594" max="14594" width="0.81640625" style="109" customWidth="1"/>
    <col min="14595" max="14595" width="49.7265625" style="109" customWidth="1"/>
    <col min="14596" max="14601" width="14.7265625" style="109" customWidth="1"/>
    <col min="14602" max="14602" width="6.453125" style="109" customWidth="1"/>
    <col min="14603" max="14603" width="9.453125" style="109" bestFit="1" customWidth="1"/>
    <col min="14604" max="14848" width="9.1796875" style="109"/>
    <col min="14849" max="14849" width="3" style="109" customWidth="1"/>
    <col min="14850" max="14850" width="0.81640625" style="109" customWidth="1"/>
    <col min="14851" max="14851" width="49.7265625" style="109" customWidth="1"/>
    <col min="14852" max="14857" width="14.7265625" style="109" customWidth="1"/>
    <col min="14858" max="14858" width="6.453125" style="109" customWidth="1"/>
    <col min="14859" max="14859" width="9.453125" style="109" bestFit="1" customWidth="1"/>
    <col min="14860" max="15104" width="9.1796875" style="109"/>
    <col min="15105" max="15105" width="3" style="109" customWidth="1"/>
    <col min="15106" max="15106" width="0.81640625" style="109" customWidth="1"/>
    <col min="15107" max="15107" width="49.7265625" style="109" customWidth="1"/>
    <col min="15108" max="15113" width="14.7265625" style="109" customWidth="1"/>
    <col min="15114" max="15114" width="6.453125" style="109" customWidth="1"/>
    <col min="15115" max="15115" width="9.453125" style="109" bestFit="1" customWidth="1"/>
    <col min="15116" max="15360" width="9.1796875" style="109"/>
    <col min="15361" max="15361" width="3" style="109" customWidth="1"/>
    <col min="15362" max="15362" width="0.81640625" style="109" customWidth="1"/>
    <col min="15363" max="15363" width="49.7265625" style="109" customWidth="1"/>
    <col min="15364" max="15369" width="14.7265625" style="109" customWidth="1"/>
    <col min="15370" max="15370" width="6.453125" style="109" customWidth="1"/>
    <col min="15371" max="15371" width="9.453125" style="109" bestFit="1" customWidth="1"/>
    <col min="15372" max="15616" width="9.1796875" style="109"/>
    <col min="15617" max="15617" width="3" style="109" customWidth="1"/>
    <col min="15618" max="15618" width="0.81640625" style="109" customWidth="1"/>
    <col min="15619" max="15619" width="49.7265625" style="109" customWidth="1"/>
    <col min="15620" max="15625" width="14.7265625" style="109" customWidth="1"/>
    <col min="15626" max="15626" width="6.453125" style="109" customWidth="1"/>
    <col min="15627" max="15627" width="9.453125" style="109" bestFit="1" customWidth="1"/>
    <col min="15628" max="15872" width="9.1796875" style="109"/>
    <col min="15873" max="15873" width="3" style="109" customWidth="1"/>
    <col min="15874" max="15874" width="0.81640625" style="109" customWidth="1"/>
    <col min="15875" max="15875" width="49.7265625" style="109" customWidth="1"/>
    <col min="15876" max="15881" width="14.7265625" style="109" customWidth="1"/>
    <col min="15882" max="15882" width="6.453125" style="109" customWidth="1"/>
    <col min="15883" max="15883" width="9.453125" style="109" bestFit="1" customWidth="1"/>
    <col min="15884" max="16128" width="9.1796875" style="109"/>
    <col min="16129" max="16129" width="3" style="109" customWidth="1"/>
    <col min="16130" max="16130" width="0.81640625" style="109" customWidth="1"/>
    <col min="16131" max="16131" width="49.7265625" style="109" customWidth="1"/>
    <col min="16132" max="16137" width="14.7265625" style="109" customWidth="1"/>
    <col min="16138" max="16138" width="6.453125" style="109" customWidth="1"/>
    <col min="16139" max="16139" width="9.453125" style="109" bestFit="1" customWidth="1"/>
    <col min="16140" max="16384" width="9.1796875" style="109"/>
  </cols>
  <sheetData>
    <row r="5" spans="1:14" s="115" customFormat="1" ht="19" x14ac:dyDescent="0.45">
      <c r="B5" s="364" t="s">
        <v>67</v>
      </c>
      <c r="C5" s="364"/>
      <c r="D5" s="364"/>
      <c r="E5" s="364"/>
      <c r="F5" s="364"/>
      <c r="G5" s="364"/>
      <c r="H5" s="364"/>
      <c r="I5" s="364"/>
      <c r="J5" s="364"/>
      <c r="K5" s="364"/>
      <c r="L5" s="114"/>
      <c r="M5" s="114"/>
      <c r="N5" s="114"/>
    </row>
    <row r="6" spans="1:14" s="115" customFormat="1" x14ac:dyDescent="0.3"/>
    <row r="7" spans="1:14" s="115" customFormat="1" ht="14.5" x14ac:dyDescent="0.35">
      <c r="B7" s="365" t="s">
        <v>144</v>
      </c>
      <c r="C7" s="365"/>
      <c r="D7" s="365"/>
      <c r="E7" s="365"/>
      <c r="F7" s="365"/>
      <c r="G7" s="365"/>
      <c r="H7" s="365"/>
      <c r="I7" s="365"/>
      <c r="J7" s="365"/>
      <c r="K7" s="365"/>
      <c r="L7" s="116"/>
      <c r="M7" s="116"/>
      <c r="N7" s="116"/>
    </row>
    <row r="8" spans="1:14" s="115" customFormat="1" ht="14.5" x14ac:dyDescent="0.35">
      <c r="B8" s="365" t="s">
        <v>163</v>
      </c>
      <c r="C8" s="365"/>
      <c r="D8" s="365"/>
      <c r="E8" s="365"/>
      <c r="F8" s="365"/>
      <c r="G8" s="365"/>
      <c r="H8" s="365"/>
      <c r="I8" s="365"/>
      <c r="J8" s="365"/>
      <c r="K8" s="365"/>
      <c r="L8" s="116"/>
      <c r="M8" s="116"/>
      <c r="N8" s="116"/>
    </row>
    <row r="9" spans="1:14" s="115" customFormat="1" ht="14.5" x14ac:dyDescent="0.3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16"/>
      <c r="M9" s="116"/>
      <c r="N9" s="116"/>
    </row>
    <row r="10" spans="1:14" ht="14.5" x14ac:dyDescent="0.35">
      <c r="B10" s="365" t="s">
        <v>152</v>
      </c>
      <c r="C10" s="365"/>
      <c r="D10" s="365"/>
      <c r="E10" s="365"/>
      <c r="F10" s="365"/>
      <c r="G10" s="365"/>
      <c r="H10" s="365"/>
      <c r="I10" s="365"/>
      <c r="J10" s="365"/>
      <c r="K10" s="365"/>
      <c r="L10" s="116"/>
      <c r="M10" s="116"/>
      <c r="N10" s="116"/>
    </row>
    <row r="11" spans="1:14" ht="14.5" x14ac:dyDescent="0.35">
      <c r="B11" s="366" t="s">
        <v>0</v>
      </c>
      <c r="C11" s="366"/>
      <c r="D11" s="366"/>
      <c r="E11" s="366"/>
      <c r="F11" s="366"/>
      <c r="G11" s="366"/>
      <c r="H11" s="366"/>
      <c r="I11" s="366"/>
      <c r="J11" s="366"/>
      <c r="K11" s="366"/>
      <c r="L11" s="117"/>
      <c r="M11" s="117"/>
      <c r="N11" s="117"/>
    </row>
    <row r="12" spans="1:14" ht="14.5" x14ac:dyDescent="0.35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17"/>
      <c r="M12" s="117"/>
      <c r="N12" s="117"/>
    </row>
    <row r="13" spans="1:14" ht="12.5" thickBot="1" x14ac:dyDescent="0.35"/>
    <row r="14" spans="1:14" ht="12.75" customHeight="1" x14ac:dyDescent="0.3">
      <c r="A14" s="118"/>
      <c r="B14" s="119"/>
      <c r="C14" s="376" t="s">
        <v>75</v>
      </c>
      <c r="D14" s="376" t="s">
        <v>146</v>
      </c>
      <c r="E14" s="376" t="s">
        <v>119</v>
      </c>
      <c r="F14" s="376" t="s">
        <v>147</v>
      </c>
      <c r="G14" s="376" t="s">
        <v>148</v>
      </c>
      <c r="H14" s="376" t="s">
        <v>149</v>
      </c>
      <c r="I14" s="376" t="s">
        <v>150</v>
      </c>
      <c r="J14" s="211"/>
      <c r="K14" s="379" t="s">
        <v>76</v>
      </c>
    </row>
    <row r="15" spans="1:14" ht="44.25" customHeight="1" x14ac:dyDescent="0.3">
      <c r="A15" s="120"/>
      <c r="B15" s="121"/>
      <c r="C15" s="377"/>
      <c r="D15" s="377"/>
      <c r="E15" s="377"/>
      <c r="F15" s="377"/>
      <c r="G15" s="377"/>
      <c r="H15" s="377"/>
      <c r="I15" s="377"/>
      <c r="J15" s="377" t="s">
        <v>151</v>
      </c>
      <c r="K15" s="380"/>
    </row>
    <row r="16" spans="1:14" x14ac:dyDescent="0.3">
      <c r="A16" s="120"/>
      <c r="B16" s="121"/>
      <c r="C16" s="377"/>
      <c r="D16" s="377"/>
      <c r="E16" s="377"/>
      <c r="F16" s="377"/>
      <c r="G16" s="377"/>
      <c r="H16" s="377"/>
      <c r="I16" s="377"/>
      <c r="J16" s="377"/>
      <c r="K16" s="380"/>
    </row>
    <row r="17" spans="1:14" x14ac:dyDescent="0.3">
      <c r="A17" s="122"/>
      <c r="B17" s="50"/>
      <c r="C17" s="378"/>
      <c r="D17" s="378"/>
      <c r="E17" s="378"/>
      <c r="F17" s="378"/>
      <c r="G17" s="378"/>
      <c r="H17" s="378"/>
      <c r="I17" s="378"/>
      <c r="J17" s="378"/>
      <c r="K17" s="381"/>
    </row>
    <row r="18" spans="1:14" x14ac:dyDescent="0.3">
      <c r="A18" s="123"/>
      <c r="B18" s="124"/>
      <c r="C18" s="125"/>
      <c r="D18" s="54"/>
      <c r="E18" s="126"/>
      <c r="F18" s="126"/>
      <c r="G18" s="127"/>
      <c r="H18" s="127"/>
      <c r="I18" s="127"/>
      <c r="J18" s="126"/>
      <c r="K18" s="107"/>
    </row>
    <row r="19" spans="1:14" x14ac:dyDescent="0.3">
      <c r="A19" s="128"/>
      <c r="B19" s="129" t="s">
        <v>157</v>
      </c>
      <c r="C19" s="130">
        <v>137564</v>
      </c>
      <c r="D19" s="131">
        <v>2533100</v>
      </c>
      <c r="E19" s="132">
        <v>31100114</v>
      </c>
      <c r="F19" s="132">
        <v>-2930</v>
      </c>
      <c r="G19" s="130">
        <v>6738121</v>
      </c>
      <c r="H19" s="130">
        <v>-1238074</v>
      </c>
      <c r="I19" s="130">
        <v>-85480</v>
      </c>
      <c r="J19" s="132">
        <v>181731</v>
      </c>
      <c r="K19" s="133">
        <f>+SUM(C19:J19)</f>
        <v>39364146</v>
      </c>
    </row>
    <row r="20" spans="1:14" x14ac:dyDescent="0.3">
      <c r="A20" s="128"/>
      <c r="B20" s="129"/>
      <c r="C20" s="134"/>
      <c r="D20" s="135"/>
      <c r="E20" s="134"/>
      <c r="F20" s="136"/>
      <c r="G20" s="137"/>
      <c r="H20" s="137"/>
      <c r="I20" s="137"/>
      <c r="J20" s="136"/>
      <c r="K20" s="138"/>
    </row>
    <row r="21" spans="1:14" x14ac:dyDescent="0.3">
      <c r="A21" s="128"/>
      <c r="B21" s="139" t="s">
        <v>77</v>
      </c>
      <c r="C21" s="152">
        <v>0</v>
      </c>
      <c r="D21" s="153">
        <v>0</v>
      </c>
      <c r="E21" s="152">
        <v>0</v>
      </c>
      <c r="F21" s="154">
        <v>0</v>
      </c>
      <c r="G21" s="140">
        <v>3070842</v>
      </c>
      <c r="H21" s="152">
        <v>0</v>
      </c>
      <c r="I21" s="243">
        <v>61260</v>
      </c>
      <c r="J21" s="244">
        <v>12268</v>
      </c>
      <c r="K21" s="138">
        <f>+SUM(C21:J21)</f>
        <v>3144370</v>
      </c>
    </row>
    <row r="22" spans="1:14" x14ac:dyDescent="0.3">
      <c r="A22" s="128"/>
      <c r="B22" s="139" t="s">
        <v>153</v>
      </c>
      <c r="C22" s="152">
        <f t="shared" ref="C22:I22" si="0">+SUM(C23:C24)</f>
        <v>0</v>
      </c>
      <c r="D22" s="153">
        <f t="shared" si="0"/>
        <v>0</v>
      </c>
      <c r="E22" s="140">
        <f t="shared" si="0"/>
        <v>4674666</v>
      </c>
      <c r="F22" s="141">
        <f>+SUM(F23:F24)</f>
        <v>-16810</v>
      </c>
      <c r="G22" s="140">
        <f>+SUM(G23:G24)</f>
        <v>-6738121</v>
      </c>
      <c r="H22" s="140">
        <f>+SUM(H23:H24)</f>
        <v>1238074</v>
      </c>
      <c r="I22" s="152">
        <f t="shared" si="0"/>
        <v>0</v>
      </c>
      <c r="J22" s="154">
        <v>0</v>
      </c>
      <c r="K22" s="138">
        <f>+SUM(C22:I22)</f>
        <v>-842191</v>
      </c>
    </row>
    <row r="23" spans="1:14" x14ac:dyDescent="0.3">
      <c r="A23" s="128"/>
      <c r="B23" s="142" t="s">
        <v>78</v>
      </c>
      <c r="C23" s="149">
        <v>0</v>
      </c>
      <c r="D23" s="150">
        <v>0</v>
      </c>
      <c r="E23" s="248">
        <v>4674666</v>
      </c>
      <c r="F23" s="151">
        <v>0</v>
      </c>
      <c r="G23" s="143">
        <f>-G19</f>
        <v>-6738121</v>
      </c>
      <c r="H23" s="143">
        <f>-H19</f>
        <v>1238074</v>
      </c>
      <c r="I23" s="149">
        <v>0</v>
      </c>
      <c r="J23" s="151">
        <v>0</v>
      </c>
      <c r="K23" s="145">
        <f>+SUM(C23:I23)</f>
        <v>-825381</v>
      </c>
    </row>
    <row r="24" spans="1:14" x14ac:dyDescent="0.3">
      <c r="A24" s="128"/>
      <c r="B24" s="142" t="s">
        <v>79</v>
      </c>
      <c r="C24" s="149">
        <v>0</v>
      </c>
      <c r="D24" s="150">
        <v>0</v>
      </c>
      <c r="E24" s="149">
        <v>0</v>
      </c>
      <c r="F24" s="144">
        <v>-16810</v>
      </c>
      <c r="G24" s="149">
        <v>0</v>
      </c>
      <c r="H24" s="149">
        <v>0</v>
      </c>
      <c r="I24" s="149">
        <v>0</v>
      </c>
      <c r="J24" s="151">
        <v>0</v>
      </c>
      <c r="K24" s="145">
        <f>+SUM(C24:I24)</f>
        <v>-16810</v>
      </c>
    </row>
    <row r="25" spans="1:14" x14ac:dyDescent="0.3">
      <c r="A25" s="128"/>
      <c r="B25" s="139" t="s">
        <v>80</v>
      </c>
      <c r="C25" s="152">
        <f>+SUM(C26:C26)</f>
        <v>0</v>
      </c>
      <c r="D25" s="153">
        <f>+SUM(D26:D26)</f>
        <v>0</v>
      </c>
      <c r="E25" s="140">
        <f>E26</f>
        <v>-20484</v>
      </c>
      <c r="F25" s="154">
        <f>+SUM(F26:F26)</f>
        <v>0</v>
      </c>
      <c r="G25" s="140">
        <f>G26</f>
        <v>0</v>
      </c>
      <c r="H25" s="152">
        <f>+SUM(H26:H26)</f>
        <v>0</v>
      </c>
      <c r="I25" s="152">
        <f>I26</f>
        <v>0</v>
      </c>
      <c r="J25" s="140">
        <f>J26</f>
        <v>566</v>
      </c>
      <c r="K25" s="138">
        <f>+SUM(C25:J25)</f>
        <v>-19918</v>
      </c>
    </row>
    <row r="26" spans="1:14" x14ac:dyDescent="0.3">
      <c r="A26" s="128"/>
      <c r="B26" s="142" t="s">
        <v>81</v>
      </c>
      <c r="C26" s="149">
        <v>0</v>
      </c>
      <c r="D26" s="150">
        <v>0</v>
      </c>
      <c r="E26" s="251">
        <v>-20484</v>
      </c>
      <c r="F26" s="151">
        <v>0</v>
      </c>
      <c r="G26" s="149">
        <v>0</v>
      </c>
      <c r="H26" s="149">
        <v>0</v>
      </c>
      <c r="I26" s="149">
        <v>0</v>
      </c>
      <c r="J26" s="144">
        <v>566</v>
      </c>
      <c r="K26" s="145">
        <f>+SUM(C26:J26)</f>
        <v>-19918</v>
      </c>
    </row>
    <row r="27" spans="1:14" x14ac:dyDescent="0.3">
      <c r="A27" s="128"/>
      <c r="B27" s="139" t="s">
        <v>158</v>
      </c>
      <c r="C27" s="146">
        <f t="shared" ref="C27:K27" si="1">+C19+C21+C22+C25</f>
        <v>137564</v>
      </c>
      <c r="D27" s="147">
        <f t="shared" si="1"/>
        <v>2533100</v>
      </c>
      <c r="E27" s="148">
        <f t="shared" si="1"/>
        <v>35754296</v>
      </c>
      <c r="F27" s="148">
        <f t="shared" si="1"/>
        <v>-19740</v>
      </c>
      <c r="G27" s="146">
        <f t="shared" si="1"/>
        <v>3070842</v>
      </c>
      <c r="H27" s="163">
        <f t="shared" si="1"/>
        <v>0</v>
      </c>
      <c r="I27" s="146">
        <f t="shared" si="1"/>
        <v>-24220</v>
      </c>
      <c r="J27" s="146">
        <f t="shared" si="1"/>
        <v>194565</v>
      </c>
      <c r="K27" s="133">
        <f t="shared" si="1"/>
        <v>41646407</v>
      </c>
    </row>
    <row r="28" spans="1:14" x14ac:dyDescent="0.3">
      <c r="A28" s="128"/>
      <c r="B28" s="142"/>
      <c r="C28" s="167"/>
      <c r="D28" s="168"/>
      <c r="E28" s="169"/>
      <c r="F28" s="169"/>
      <c r="G28" s="170"/>
      <c r="H28" s="233"/>
      <c r="I28" s="167"/>
      <c r="J28" s="171"/>
      <c r="K28" s="172"/>
    </row>
    <row r="29" spans="1:14" x14ac:dyDescent="0.3">
      <c r="A29" s="128"/>
      <c r="B29" s="139" t="s">
        <v>164</v>
      </c>
      <c r="C29" s="130">
        <v>137564</v>
      </c>
      <c r="D29" s="130">
        <v>2533100</v>
      </c>
      <c r="E29" s="130">
        <f>'balance '!I18</f>
        <v>35774949</v>
      </c>
      <c r="F29" s="130">
        <f>'balance '!I22</f>
        <v>-26440</v>
      </c>
      <c r="G29" s="130">
        <f>'balance '!I23</f>
        <v>6308830</v>
      </c>
      <c r="H29" s="274">
        <f>'balance '!I24</f>
        <v>-1444419</v>
      </c>
      <c r="I29" s="130">
        <f>'balance '!I25</f>
        <v>-55494</v>
      </c>
      <c r="J29" s="130">
        <f>'balance '!I28</f>
        <v>197983</v>
      </c>
      <c r="K29" s="133">
        <f>SUM(C29:J29)</f>
        <v>43426073</v>
      </c>
      <c r="L29" s="174"/>
    </row>
    <row r="30" spans="1:14" x14ac:dyDescent="0.3">
      <c r="A30" s="128"/>
      <c r="B30" s="139"/>
      <c r="C30" s="137"/>
      <c r="D30" s="135"/>
      <c r="E30" s="245"/>
      <c r="F30" s="136"/>
      <c r="G30" s="137"/>
      <c r="H30" s="246"/>
      <c r="I30" s="137"/>
      <c r="J30" s="136"/>
      <c r="K30" s="138"/>
      <c r="L30" s="174"/>
    </row>
    <row r="31" spans="1:14" x14ac:dyDescent="0.3">
      <c r="A31" s="128"/>
      <c r="B31" s="139" t="s">
        <v>77</v>
      </c>
      <c r="C31" s="152">
        <v>0</v>
      </c>
      <c r="D31" s="152">
        <v>0</v>
      </c>
      <c r="E31" s="152">
        <v>0</v>
      </c>
      <c r="F31" s="152">
        <v>0</v>
      </c>
      <c r="G31" s="140">
        <v>88605.14</v>
      </c>
      <c r="H31" s="152">
        <v>0</v>
      </c>
      <c r="I31" s="243">
        <f>SORIE!D21+SORIE!D26</f>
        <v>0</v>
      </c>
      <c r="J31" s="244">
        <f>'p&amp;l'!E63</f>
        <v>7239</v>
      </c>
      <c r="K31" s="138">
        <f>+SUM(C31:J31)</f>
        <v>95844.14</v>
      </c>
      <c r="M31" s="242"/>
      <c r="N31" s="115"/>
    </row>
    <row r="32" spans="1:14" x14ac:dyDescent="0.3">
      <c r="A32" s="128"/>
      <c r="B32" s="139" t="s">
        <v>153</v>
      </c>
      <c r="C32" s="152">
        <f t="shared" ref="C32:E32" si="2">+SUM(C33:C34)</f>
        <v>0</v>
      </c>
      <c r="D32" s="152">
        <f t="shared" si="2"/>
        <v>0</v>
      </c>
      <c r="E32" s="243">
        <f t="shared" si="2"/>
        <v>3901466</v>
      </c>
      <c r="F32" s="140">
        <f t="shared" ref="F32:J32" si="3">+SUM(F33:F34)</f>
        <v>-97626</v>
      </c>
      <c r="G32" s="140">
        <f t="shared" si="3"/>
        <v>-6308830</v>
      </c>
      <c r="H32" s="140">
        <f t="shared" si="3"/>
        <v>1444419</v>
      </c>
      <c r="I32" s="152">
        <f t="shared" si="3"/>
        <v>0</v>
      </c>
      <c r="J32" s="152">
        <f t="shared" si="3"/>
        <v>0</v>
      </c>
      <c r="K32" s="138">
        <f t="shared" ref="K32:K36" si="4">+SUM(C32:J32)</f>
        <v>-1060571</v>
      </c>
    </row>
    <row r="33" spans="1:15" x14ac:dyDescent="0.3">
      <c r="A33" s="128"/>
      <c r="B33" s="142" t="s">
        <v>82</v>
      </c>
      <c r="C33" s="149">
        <v>0</v>
      </c>
      <c r="D33" s="149">
        <v>0</v>
      </c>
      <c r="E33" s="248">
        <v>3901466</v>
      </c>
      <c r="F33" s="149">
        <v>0</v>
      </c>
      <c r="G33" s="143">
        <v>-6308830</v>
      </c>
      <c r="H33" s="143">
        <v>1444419</v>
      </c>
      <c r="I33" s="149">
        <v>0</v>
      </c>
      <c r="J33" s="149">
        <v>0</v>
      </c>
      <c r="K33" s="145">
        <f t="shared" si="4"/>
        <v>-962945</v>
      </c>
    </row>
    <row r="34" spans="1:15" x14ac:dyDescent="0.3">
      <c r="A34" s="128"/>
      <c r="B34" s="142" t="s">
        <v>135</v>
      </c>
      <c r="C34" s="149">
        <v>0</v>
      </c>
      <c r="D34" s="149">
        <v>0</v>
      </c>
      <c r="E34" s="149">
        <v>0</v>
      </c>
      <c r="F34" s="144">
        <v>-97626</v>
      </c>
      <c r="G34" s="149">
        <v>0</v>
      </c>
      <c r="H34" s="149">
        <v>0</v>
      </c>
      <c r="I34" s="149">
        <v>0</v>
      </c>
      <c r="J34" s="149">
        <v>0</v>
      </c>
      <c r="K34" s="145">
        <f t="shared" si="4"/>
        <v>-97626</v>
      </c>
    </row>
    <row r="35" spans="1:15" x14ac:dyDescent="0.3">
      <c r="A35" s="128"/>
      <c r="B35" s="139" t="s">
        <v>80</v>
      </c>
      <c r="C35" s="152">
        <f t="shared" ref="C35:I35" si="5">+SUM(C36:C36)</f>
        <v>0</v>
      </c>
      <c r="D35" s="152">
        <f t="shared" si="5"/>
        <v>0</v>
      </c>
      <c r="E35" s="250">
        <f t="shared" si="5"/>
        <v>-16480</v>
      </c>
      <c r="F35" s="154">
        <f t="shared" si="5"/>
        <v>0</v>
      </c>
      <c r="G35" s="152">
        <f t="shared" si="5"/>
        <v>0</v>
      </c>
      <c r="H35" s="152">
        <f t="shared" si="5"/>
        <v>0</v>
      </c>
      <c r="I35" s="152">
        <f t="shared" si="5"/>
        <v>0</v>
      </c>
      <c r="J35" s="243">
        <f>J36</f>
        <v>259</v>
      </c>
      <c r="K35" s="138">
        <f t="shared" si="4"/>
        <v>-16221</v>
      </c>
    </row>
    <row r="36" spans="1:15" x14ac:dyDescent="0.3">
      <c r="A36" s="128"/>
      <c r="B36" s="142" t="s">
        <v>81</v>
      </c>
      <c r="C36" s="149">
        <v>0</v>
      </c>
      <c r="D36" s="149">
        <v>0</v>
      </c>
      <c r="E36" s="251">
        <f>-16480</f>
        <v>-16480</v>
      </c>
      <c r="F36" s="149">
        <v>0</v>
      </c>
      <c r="G36" s="149">
        <v>0</v>
      </c>
      <c r="H36" s="149">
        <v>0</v>
      </c>
      <c r="I36" s="149">
        <v>0</v>
      </c>
      <c r="J36" s="249">
        <v>259</v>
      </c>
      <c r="K36" s="145">
        <f t="shared" si="4"/>
        <v>-16221</v>
      </c>
    </row>
    <row r="37" spans="1:15" ht="12.5" thickBot="1" x14ac:dyDescent="0.35">
      <c r="A37" s="155"/>
      <c r="B37" s="156" t="s">
        <v>165</v>
      </c>
      <c r="C37" s="164">
        <f t="shared" ref="C37:K37" si="6">+C29+C31+C32+C35</f>
        <v>137564</v>
      </c>
      <c r="D37" s="164">
        <f t="shared" si="6"/>
        <v>2533100</v>
      </c>
      <c r="E37" s="164">
        <f t="shared" si="6"/>
        <v>39659935</v>
      </c>
      <c r="F37" s="164">
        <f t="shared" si="6"/>
        <v>-124066</v>
      </c>
      <c r="G37" s="165">
        <f t="shared" si="6"/>
        <v>88605.139999999665</v>
      </c>
      <c r="H37" s="247">
        <f t="shared" si="6"/>
        <v>0</v>
      </c>
      <c r="I37" s="165">
        <f t="shared" si="6"/>
        <v>-55494</v>
      </c>
      <c r="J37" s="173">
        <f t="shared" si="6"/>
        <v>205481</v>
      </c>
      <c r="K37" s="166">
        <f t="shared" si="6"/>
        <v>42445125.140000001</v>
      </c>
    </row>
    <row r="38" spans="1:15" x14ac:dyDescent="0.3">
      <c r="J38" s="157"/>
    </row>
    <row r="39" spans="1:15" ht="15" customHeight="1" x14ac:dyDescent="0.3">
      <c r="B39" s="375" t="s">
        <v>202</v>
      </c>
      <c r="C39" s="375"/>
      <c r="D39" s="375"/>
      <c r="E39" s="375"/>
      <c r="F39" s="375"/>
      <c r="G39" s="375"/>
      <c r="H39" s="375"/>
      <c r="I39" s="375"/>
      <c r="J39" s="375"/>
      <c r="K39" s="375"/>
      <c r="L39" s="113"/>
      <c r="M39" s="113"/>
      <c r="N39" s="113"/>
      <c r="O39" s="113"/>
    </row>
  </sheetData>
  <mergeCells count="15">
    <mergeCell ref="B39:K39"/>
    <mergeCell ref="H14:H17"/>
    <mergeCell ref="I14:I17"/>
    <mergeCell ref="K14:K17"/>
    <mergeCell ref="C14:C17"/>
    <mergeCell ref="D14:D17"/>
    <mergeCell ref="E14:E17"/>
    <mergeCell ref="F14:F17"/>
    <mergeCell ref="G14:G17"/>
    <mergeCell ref="J15:J17"/>
    <mergeCell ref="B11:K11"/>
    <mergeCell ref="B10:K10"/>
    <mergeCell ref="B8:K8"/>
    <mergeCell ref="B7:K7"/>
    <mergeCell ref="B5:K5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landscape" r:id="rId1"/>
  <headerFooter alignWithMargins="0"/>
  <ignoredErrors>
    <ignoredError sqref="I22 K23:K24 G22 J32 E22" formulaRange="1"/>
    <ignoredError sqref="E25:F25 H25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G69"/>
  <sheetViews>
    <sheetView showGridLines="0" view="pageBreakPreview" zoomScale="85" zoomScaleNormal="100" zoomScaleSheetLayoutView="85" workbookViewId="0">
      <selection activeCell="F13" sqref="F13"/>
    </sheetView>
  </sheetViews>
  <sheetFormatPr baseColWidth="10" defaultColWidth="9.1796875" defaultRowHeight="12" x14ac:dyDescent="0.3"/>
  <cols>
    <col min="1" max="1" width="2.26953125" style="109" customWidth="1"/>
    <col min="2" max="2" width="1.26953125" style="109" customWidth="1"/>
    <col min="3" max="3" width="67.7265625" style="109" customWidth="1"/>
    <col min="4" max="4" width="12.81640625" style="109" customWidth="1"/>
    <col min="5" max="6" width="13.7265625" style="109" customWidth="1"/>
    <col min="7" max="196" width="9.1796875" style="109"/>
    <col min="197" max="197" width="7.81640625" style="109" customWidth="1"/>
    <col min="198" max="198" width="1.26953125" style="109" customWidth="1"/>
    <col min="199" max="199" width="73.26953125" style="109" customWidth="1"/>
    <col min="200" max="200" width="12.81640625" style="109" customWidth="1"/>
    <col min="201" max="202" width="13.7265625" style="109" customWidth="1"/>
    <col min="203" max="203" width="9.81640625" style="109" customWidth="1"/>
    <col min="204" max="204" width="10.54296875" style="109" bestFit="1" customWidth="1"/>
    <col min="205" max="452" width="9.1796875" style="109"/>
    <col min="453" max="453" width="7.81640625" style="109" customWidth="1"/>
    <col min="454" max="454" width="1.26953125" style="109" customWidth="1"/>
    <col min="455" max="455" width="73.26953125" style="109" customWidth="1"/>
    <col min="456" max="456" width="12.81640625" style="109" customWidth="1"/>
    <col min="457" max="458" width="13.7265625" style="109" customWidth="1"/>
    <col min="459" max="459" width="9.81640625" style="109" customWidth="1"/>
    <col min="460" max="460" width="10.54296875" style="109" bestFit="1" customWidth="1"/>
    <col min="461" max="708" width="9.1796875" style="109"/>
    <col min="709" max="709" width="7.81640625" style="109" customWidth="1"/>
    <col min="710" max="710" width="1.26953125" style="109" customWidth="1"/>
    <col min="711" max="711" width="73.26953125" style="109" customWidth="1"/>
    <col min="712" max="712" width="12.81640625" style="109" customWidth="1"/>
    <col min="713" max="714" width="13.7265625" style="109" customWidth="1"/>
    <col min="715" max="715" width="9.81640625" style="109" customWidth="1"/>
    <col min="716" max="716" width="10.54296875" style="109" bestFit="1" customWidth="1"/>
    <col min="717" max="964" width="9.1796875" style="109"/>
    <col min="965" max="965" width="7.81640625" style="109" customWidth="1"/>
    <col min="966" max="966" width="1.26953125" style="109" customWidth="1"/>
    <col min="967" max="967" width="73.26953125" style="109" customWidth="1"/>
    <col min="968" max="968" width="12.81640625" style="109" customWidth="1"/>
    <col min="969" max="970" width="13.7265625" style="109" customWidth="1"/>
    <col min="971" max="971" width="9.81640625" style="109" customWidth="1"/>
    <col min="972" max="972" width="10.54296875" style="109" bestFit="1" customWidth="1"/>
    <col min="973" max="1220" width="9.1796875" style="109"/>
    <col min="1221" max="1221" width="7.81640625" style="109" customWidth="1"/>
    <col min="1222" max="1222" width="1.26953125" style="109" customWidth="1"/>
    <col min="1223" max="1223" width="73.26953125" style="109" customWidth="1"/>
    <col min="1224" max="1224" width="12.81640625" style="109" customWidth="1"/>
    <col min="1225" max="1226" width="13.7265625" style="109" customWidth="1"/>
    <col min="1227" max="1227" width="9.81640625" style="109" customWidth="1"/>
    <col min="1228" max="1228" width="10.54296875" style="109" bestFit="1" customWidth="1"/>
    <col min="1229" max="1476" width="9.1796875" style="109"/>
    <col min="1477" max="1477" width="7.81640625" style="109" customWidth="1"/>
    <col min="1478" max="1478" width="1.26953125" style="109" customWidth="1"/>
    <col min="1479" max="1479" width="73.26953125" style="109" customWidth="1"/>
    <col min="1480" max="1480" width="12.81640625" style="109" customWidth="1"/>
    <col min="1481" max="1482" width="13.7265625" style="109" customWidth="1"/>
    <col min="1483" max="1483" width="9.81640625" style="109" customWidth="1"/>
    <col min="1484" max="1484" width="10.54296875" style="109" bestFit="1" customWidth="1"/>
    <col min="1485" max="1732" width="9.1796875" style="109"/>
    <col min="1733" max="1733" width="7.81640625" style="109" customWidth="1"/>
    <col min="1734" max="1734" width="1.26953125" style="109" customWidth="1"/>
    <col min="1735" max="1735" width="73.26953125" style="109" customWidth="1"/>
    <col min="1736" max="1736" width="12.81640625" style="109" customWidth="1"/>
    <col min="1737" max="1738" width="13.7265625" style="109" customWidth="1"/>
    <col min="1739" max="1739" width="9.81640625" style="109" customWidth="1"/>
    <col min="1740" max="1740" width="10.54296875" style="109" bestFit="1" customWidth="1"/>
    <col min="1741" max="1988" width="9.1796875" style="109"/>
    <col min="1989" max="1989" width="7.81640625" style="109" customWidth="1"/>
    <col min="1990" max="1990" width="1.26953125" style="109" customWidth="1"/>
    <col min="1991" max="1991" width="73.26953125" style="109" customWidth="1"/>
    <col min="1992" max="1992" width="12.81640625" style="109" customWidth="1"/>
    <col min="1993" max="1994" width="13.7265625" style="109" customWidth="1"/>
    <col min="1995" max="1995" width="9.81640625" style="109" customWidth="1"/>
    <col min="1996" max="1996" width="10.54296875" style="109" bestFit="1" customWidth="1"/>
    <col min="1997" max="2244" width="9.1796875" style="109"/>
    <col min="2245" max="2245" width="7.81640625" style="109" customWidth="1"/>
    <col min="2246" max="2246" width="1.26953125" style="109" customWidth="1"/>
    <col min="2247" max="2247" width="73.26953125" style="109" customWidth="1"/>
    <col min="2248" max="2248" width="12.81640625" style="109" customWidth="1"/>
    <col min="2249" max="2250" width="13.7265625" style="109" customWidth="1"/>
    <col min="2251" max="2251" width="9.81640625" style="109" customWidth="1"/>
    <col min="2252" max="2252" width="10.54296875" style="109" bestFit="1" customWidth="1"/>
    <col min="2253" max="2500" width="9.1796875" style="109"/>
    <col min="2501" max="2501" width="7.81640625" style="109" customWidth="1"/>
    <col min="2502" max="2502" width="1.26953125" style="109" customWidth="1"/>
    <col min="2503" max="2503" width="73.26953125" style="109" customWidth="1"/>
    <col min="2504" max="2504" width="12.81640625" style="109" customWidth="1"/>
    <col min="2505" max="2506" width="13.7265625" style="109" customWidth="1"/>
    <col min="2507" max="2507" width="9.81640625" style="109" customWidth="1"/>
    <col min="2508" max="2508" width="10.54296875" style="109" bestFit="1" customWidth="1"/>
    <col min="2509" max="2756" width="9.1796875" style="109"/>
    <col min="2757" max="2757" width="7.81640625" style="109" customWidth="1"/>
    <col min="2758" max="2758" width="1.26953125" style="109" customWidth="1"/>
    <col min="2759" max="2759" width="73.26953125" style="109" customWidth="1"/>
    <col min="2760" max="2760" width="12.81640625" style="109" customWidth="1"/>
    <col min="2761" max="2762" width="13.7265625" style="109" customWidth="1"/>
    <col min="2763" max="2763" width="9.81640625" style="109" customWidth="1"/>
    <col min="2764" max="2764" width="10.54296875" style="109" bestFit="1" customWidth="1"/>
    <col min="2765" max="3012" width="9.1796875" style="109"/>
    <col min="3013" max="3013" width="7.81640625" style="109" customWidth="1"/>
    <col min="3014" max="3014" width="1.26953125" style="109" customWidth="1"/>
    <col min="3015" max="3015" width="73.26953125" style="109" customWidth="1"/>
    <col min="3016" max="3016" width="12.81640625" style="109" customWidth="1"/>
    <col min="3017" max="3018" width="13.7265625" style="109" customWidth="1"/>
    <col min="3019" max="3019" width="9.81640625" style="109" customWidth="1"/>
    <col min="3020" max="3020" width="10.54296875" style="109" bestFit="1" customWidth="1"/>
    <col min="3021" max="3268" width="9.1796875" style="109"/>
    <col min="3269" max="3269" width="7.81640625" style="109" customWidth="1"/>
    <col min="3270" max="3270" width="1.26953125" style="109" customWidth="1"/>
    <col min="3271" max="3271" width="73.26953125" style="109" customWidth="1"/>
    <col min="3272" max="3272" width="12.81640625" style="109" customWidth="1"/>
    <col min="3273" max="3274" width="13.7265625" style="109" customWidth="1"/>
    <col min="3275" max="3275" width="9.81640625" style="109" customWidth="1"/>
    <col min="3276" max="3276" width="10.54296875" style="109" bestFit="1" customWidth="1"/>
    <col min="3277" max="3524" width="9.1796875" style="109"/>
    <col min="3525" max="3525" width="7.81640625" style="109" customWidth="1"/>
    <col min="3526" max="3526" width="1.26953125" style="109" customWidth="1"/>
    <col min="3527" max="3527" width="73.26953125" style="109" customWidth="1"/>
    <col min="3528" max="3528" width="12.81640625" style="109" customWidth="1"/>
    <col min="3529" max="3530" width="13.7265625" style="109" customWidth="1"/>
    <col min="3531" max="3531" width="9.81640625" style="109" customWidth="1"/>
    <col min="3532" max="3532" width="10.54296875" style="109" bestFit="1" customWidth="1"/>
    <col min="3533" max="3780" width="9.1796875" style="109"/>
    <col min="3781" max="3781" width="7.81640625" style="109" customWidth="1"/>
    <col min="3782" max="3782" width="1.26953125" style="109" customWidth="1"/>
    <col min="3783" max="3783" width="73.26953125" style="109" customWidth="1"/>
    <col min="3784" max="3784" width="12.81640625" style="109" customWidth="1"/>
    <col min="3785" max="3786" width="13.7265625" style="109" customWidth="1"/>
    <col min="3787" max="3787" width="9.81640625" style="109" customWidth="1"/>
    <col min="3788" max="3788" width="10.54296875" style="109" bestFit="1" customWidth="1"/>
    <col min="3789" max="4036" width="9.1796875" style="109"/>
    <col min="4037" max="4037" width="7.81640625" style="109" customWidth="1"/>
    <col min="4038" max="4038" width="1.26953125" style="109" customWidth="1"/>
    <col min="4039" max="4039" width="73.26953125" style="109" customWidth="1"/>
    <col min="4040" max="4040" width="12.81640625" style="109" customWidth="1"/>
    <col min="4041" max="4042" width="13.7265625" style="109" customWidth="1"/>
    <col min="4043" max="4043" width="9.81640625" style="109" customWidth="1"/>
    <col min="4044" max="4044" width="10.54296875" style="109" bestFit="1" customWidth="1"/>
    <col min="4045" max="4292" width="9.1796875" style="109"/>
    <col min="4293" max="4293" width="7.81640625" style="109" customWidth="1"/>
    <col min="4294" max="4294" width="1.26953125" style="109" customWidth="1"/>
    <col min="4295" max="4295" width="73.26953125" style="109" customWidth="1"/>
    <col min="4296" max="4296" width="12.81640625" style="109" customWidth="1"/>
    <col min="4297" max="4298" width="13.7265625" style="109" customWidth="1"/>
    <col min="4299" max="4299" width="9.81640625" style="109" customWidth="1"/>
    <col min="4300" max="4300" width="10.54296875" style="109" bestFit="1" customWidth="1"/>
    <col min="4301" max="4548" width="9.1796875" style="109"/>
    <col min="4549" max="4549" width="7.81640625" style="109" customWidth="1"/>
    <col min="4550" max="4550" width="1.26953125" style="109" customWidth="1"/>
    <col min="4551" max="4551" width="73.26953125" style="109" customWidth="1"/>
    <col min="4552" max="4552" width="12.81640625" style="109" customWidth="1"/>
    <col min="4553" max="4554" width="13.7265625" style="109" customWidth="1"/>
    <col min="4555" max="4555" width="9.81640625" style="109" customWidth="1"/>
    <col min="4556" max="4556" width="10.54296875" style="109" bestFit="1" customWidth="1"/>
    <col min="4557" max="4804" width="9.1796875" style="109"/>
    <col min="4805" max="4805" width="7.81640625" style="109" customWidth="1"/>
    <col min="4806" max="4806" width="1.26953125" style="109" customWidth="1"/>
    <col min="4807" max="4807" width="73.26953125" style="109" customWidth="1"/>
    <col min="4808" max="4808" width="12.81640625" style="109" customWidth="1"/>
    <col min="4809" max="4810" width="13.7265625" style="109" customWidth="1"/>
    <col min="4811" max="4811" width="9.81640625" style="109" customWidth="1"/>
    <col min="4812" max="4812" width="10.54296875" style="109" bestFit="1" customWidth="1"/>
    <col min="4813" max="5060" width="9.1796875" style="109"/>
    <col min="5061" max="5061" width="7.81640625" style="109" customWidth="1"/>
    <col min="5062" max="5062" width="1.26953125" style="109" customWidth="1"/>
    <col min="5063" max="5063" width="73.26953125" style="109" customWidth="1"/>
    <col min="5064" max="5064" width="12.81640625" style="109" customWidth="1"/>
    <col min="5065" max="5066" width="13.7265625" style="109" customWidth="1"/>
    <col min="5067" max="5067" width="9.81640625" style="109" customWidth="1"/>
    <col min="5068" max="5068" width="10.54296875" style="109" bestFit="1" customWidth="1"/>
    <col min="5069" max="5316" width="9.1796875" style="109"/>
    <col min="5317" max="5317" width="7.81640625" style="109" customWidth="1"/>
    <col min="5318" max="5318" width="1.26953125" style="109" customWidth="1"/>
    <col min="5319" max="5319" width="73.26953125" style="109" customWidth="1"/>
    <col min="5320" max="5320" width="12.81640625" style="109" customWidth="1"/>
    <col min="5321" max="5322" width="13.7265625" style="109" customWidth="1"/>
    <col min="5323" max="5323" width="9.81640625" style="109" customWidth="1"/>
    <col min="5324" max="5324" width="10.54296875" style="109" bestFit="1" customWidth="1"/>
    <col min="5325" max="5572" width="9.1796875" style="109"/>
    <col min="5573" max="5573" width="7.81640625" style="109" customWidth="1"/>
    <col min="5574" max="5574" width="1.26953125" style="109" customWidth="1"/>
    <col min="5575" max="5575" width="73.26953125" style="109" customWidth="1"/>
    <col min="5576" max="5576" width="12.81640625" style="109" customWidth="1"/>
    <col min="5577" max="5578" width="13.7265625" style="109" customWidth="1"/>
    <col min="5579" max="5579" width="9.81640625" style="109" customWidth="1"/>
    <col min="5580" max="5580" width="10.54296875" style="109" bestFit="1" customWidth="1"/>
    <col min="5581" max="5828" width="9.1796875" style="109"/>
    <col min="5829" max="5829" width="7.81640625" style="109" customWidth="1"/>
    <col min="5830" max="5830" width="1.26953125" style="109" customWidth="1"/>
    <col min="5831" max="5831" width="73.26953125" style="109" customWidth="1"/>
    <col min="5832" max="5832" width="12.81640625" style="109" customWidth="1"/>
    <col min="5833" max="5834" width="13.7265625" style="109" customWidth="1"/>
    <col min="5835" max="5835" width="9.81640625" style="109" customWidth="1"/>
    <col min="5836" max="5836" width="10.54296875" style="109" bestFit="1" customWidth="1"/>
    <col min="5837" max="6084" width="9.1796875" style="109"/>
    <col min="6085" max="6085" width="7.81640625" style="109" customWidth="1"/>
    <col min="6086" max="6086" width="1.26953125" style="109" customWidth="1"/>
    <col min="6087" max="6087" width="73.26953125" style="109" customWidth="1"/>
    <col min="6088" max="6088" width="12.81640625" style="109" customWidth="1"/>
    <col min="6089" max="6090" width="13.7265625" style="109" customWidth="1"/>
    <col min="6091" max="6091" width="9.81640625" style="109" customWidth="1"/>
    <col min="6092" max="6092" width="10.54296875" style="109" bestFit="1" customWidth="1"/>
    <col min="6093" max="6340" width="9.1796875" style="109"/>
    <col min="6341" max="6341" width="7.81640625" style="109" customWidth="1"/>
    <col min="6342" max="6342" width="1.26953125" style="109" customWidth="1"/>
    <col min="6343" max="6343" width="73.26953125" style="109" customWidth="1"/>
    <col min="6344" max="6344" width="12.81640625" style="109" customWidth="1"/>
    <col min="6345" max="6346" width="13.7265625" style="109" customWidth="1"/>
    <col min="6347" max="6347" width="9.81640625" style="109" customWidth="1"/>
    <col min="6348" max="6348" width="10.54296875" style="109" bestFit="1" customWidth="1"/>
    <col min="6349" max="6596" width="9.1796875" style="109"/>
    <col min="6597" max="6597" width="7.81640625" style="109" customWidth="1"/>
    <col min="6598" max="6598" width="1.26953125" style="109" customWidth="1"/>
    <col min="6599" max="6599" width="73.26953125" style="109" customWidth="1"/>
    <col min="6600" max="6600" width="12.81640625" style="109" customWidth="1"/>
    <col min="6601" max="6602" width="13.7265625" style="109" customWidth="1"/>
    <col min="6603" max="6603" width="9.81640625" style="109" customWidth="1"/>
    <col min="6604" max="6604" width="10.54296875" style="109" bestFit="1" customWidth="1"/>
    <col min="6605" max="6852" width="9.1796875" style="109"/>
    <col min="6853" max="6853" width="7.81640625" style="109" customWidth="1"/>
    <col min="6854" max="6854" width="1.26953125" style="109" customWidth="1"/>
    <col min="6855" max="6855" width="73.26953125" style="109" customWidth="1"/>
    <col min="6856" max="6856" width="12.81640625" style="109" customWidth="1"/>
    <col min="6857" max="6858" width="13.7265625" style="109" customWidth="1"/>
    <col min="6859" max="6859" width="9.81640625" style="109" customWidth="1"/>
    <col min="6860" max="6860" width="10.54296875" style="109" bestFit="1" customWidth="1"/>
    <col min="6861" max="7108" width="9.1796875" style="109"/>
    <col min="7109" max="7109" width="7.81640625" style="109" customWidth="1"/>
    <col min="7110" max="7110" width="1.26953125" style="109" customWidth="1"/>
    <col min="7111" max="7111" width="73.26953125" style="109" customWidth="1"/>
    <col min="7112" max="7112" width="12.81640625" style="109" customWidth="1"/>
    <col min="7113" max="7114" width="13.7265625" style="109" customWidth="1"/>
    <col min="7115" max="7115" width="9.81640625" style="109" customWidth="1"/>
    <col min="7116" max="7116" width="10.54296875" style="109" bestFit="1" customWidth="1"/>
    <col min="7117" max="7364" width="9.1796875" style="109"/>
    <col min="7365" max="7365" width="7.81640625" style="109" customWidth="1"/>
    <col min="7366" max="7366" width="1.26953125" style="109" customWidth="1"/>
    <col min="7367" max="7367" width="73.26953125" style="109" customWidth="1"/>
    <col min="7368" max="7368" width="12.81640625" style="109" customWidth="1"/>
    <col min="7369" max="7370" width="13.7265625" style="109" customWidth="1"/>
    <col min="7371" max="7371" width="9.81640625" style="109" customWidth="1"/>
    <col min="7372" max="7372" width="10.54296875" style="109" bestFit="1" customWidth="1"/>
    <col min="7373" max="7620" width="9.1796875" style="109"/>
    <col min="7621" max="7621" width="7.81640625" style="109" customWidth="1"/>
    <col min="7622" max="7622" width="1.26953125" style="109" customWidth="1"/>
    <col min="7623" max="7623" width="73.26953125" style="109" customWidth="1"/>
    <col min="7624" max="7624" width="12.81640625" style="109" customWidth="1"/>
    <col min="7625" max="7626" width="13.7265625" style="109" customWidth="1"/>
    <col min="7627" max="7627" width="9.81640625" style="109" customWidth="1"/>
    <col min="7628" max="7628" width="10.54296875" style="109" bestFit="1" customWidth="1"/>
    <col min="7629" max="7876" width="9.1796875" style="109"/>
    <col min="7877" max="7877" width="7.81640625" style="109" customWidth="1"/>
    <col min="7878" max="7878" width="1.26953125" style="109" customWidth="1"/>
    <col min="7879" max="7879" width="73.26953125" style="109" customWidth="1"/>
    <col min="7880" max="7880" width="12.81640625" style="109" customWidth="1"/>
    <col min="7881" max="7882" width="13.7265625" style="109" customWidth="1"/>
    <col min="7883" max="7883" width="9.81640625" style="109" customWidth="1"/>
    <col min="7884" max="7884" width="10.54296875" style="109" bestFit="1" customWidth="1"/>
    <col min="7885" max="8132" width="9.1796875" style="109"/>
    <col min="8133" max="8133" width="7.81640625" style="109" customWidth="1"/>
    <col min="8134" max="8134" width="1.26953125" style="109" customWidth="1"/>
    <col min="8135" max="8135" width="73.26953125" style="109" customWidth="1"/>
    <col min="8136" max="8136" width="12.81640625" style="109" customWidth="1"/>
    <col min="8137" max="8138" width="13.7265625" style="109" customWidth="1"/>
    <col min="8139" max="8139" width="9.81640625" style="109" customWidth="1"/>
    <col min="8140" max="8140" width="10.54296875" style="109" bestFit="1" customWidth="1"/>
    <col min="8141" max="8388" width="9.1796875" style="109"/>
    <col min="8389" max="8389" width="7.81640625" style="109" customWidth="1"/>
    <col min="8390" max="8390" width="1.26953125" style="109" customWidth="1"/>
    <col min="8391" max="8391" width="73.26953125" style="109" customWidth="1"/>
    <col min="8392" max="8392" width="12.81640625" style="109" customWidth="1"/>
    <col min="8393" max="8394" width="13.7265625" style="109" customWidth="1"/>
    <col min="8395" max="8395" width="9.81640625" style="109" customWidth="1"/>
    <col min="8396" max="8396" width="10.54296875" style="109" bestFit="1" customWidth="1"/>
    <col min="8397" max="8644" width="9.1796875" style="109"/>
    <col min="8645" max="8645" width="7.81640625" style="109" customWidth="1"/>
    <col min="8646" max="8646" width="1.26953125" style="109" customWidth="1"/>
    <col min="8647" max="8647" width="73.26953125" style="109" customWidth="1"/>
    <col min="8648" max="8648" width="12.81640625" style="109" customWidth="1"/>
    <col min="8649" max="8650" width="13.7265625" style="109" customWidth="1"/>
    <col min="8651" max="8651" width="9.81640625" style="109" customWidth="1"/>
    <col min="8652" max="8652" width="10.54296875" style="109" bestFit="1" customWidth="1"/>
    <col min="8653" max="8900" width="9.1796875" style="109"/>
    <col min="8901" max="8901" width="7.81640625" style="109" customWidth="1"/>
    <col min="8902" max="8902" width="1.26953125" style="109" customWidth="1"/>
    <col min="8903" max="8903" width="73.26953125" style="109" customWidth="1"/>
    <col min="8904" max="8904" width="12.81640625" style="109" customWidth="1"/>
    <col min="8905" max="8906" width="13.7265625" style="109" customWidth="1"/>
    <col min="8907" max="8907" width="9.81640625" style="109" customWidth="1"/>
    <col min="8908" max="8908" width="10.54296875" style="109" bestFit="1" customWidth="1"/>
    <col min="8909" max="9156" width="9.1796875" style="109"/>
    <col min="9157" max="9157" width="7.81640625" style="109" customWidth="1"/>
    <col min="9158" max="9158" width="1.26953125" style="109" customWidth="1"/>
    <col min="9159" max="9159" width="73.26953125" style="109" customWidth="1"/>
    <col min="9160" max="9160" width="12.81640625" style="109" customWidth="1"/>
    <col min="9161" max="9162" width="13.7265625" style="109" customWidth="1"/>
    <col min="9163" max="9163" width="9.81640625" style="109" customWidth="1"/>
    <col min="9164" max="9164" width="10.54296875" style="109" bestFit="1" customWidth="1"/>
    <col min="9165" max="9412" width="9.1796875" style="109"/>
    <col min="9413" max="9413" width="7.81640625" style="109" customWidth="1"/>
    <col min="9414" max="9414" width="1.26953125" style="109" customWidth="1"/>
    <col min="9415" max="9415" width="73.26953125" style="109" customWidth="1"/>
    <col min="9416" max="9416" width="12.81640625" style="109" customWidth="1"/>
    <col min="9417" max="9418" width="13.7265625" style="109" customWidth="1"/>
    <col min="9419" max="9419" width="9.81640625" style="109" customWidth="1"/>
    <col min="9420" max="9420" width="10.54296875" style="109" bestFit="1" customWidth="1"/>
    <col min="9421" max="9668" width="9.1796875" style="109"/>
    <col min="9669" max="9669" width="7.81640625" style="109" customWidth="1"/>
    <col min="9670" max="9670" width="1.26953125" style="109" customWidth="1"/>
    <col min="9671" max="9671" width="73.26953125" style="109" customWidth="1"/>
    <col min="9672" max="9672" width="12.81640625" style="109" customWidth="1"/>
    <col min="9673" max="9674" width="13.7265625" style="109" customWidth="1"/>
    <col min="9675" max="9675" width="9.81640625" style="109" customWidth="1"/>
    <col min="9676" max="9676" width="10.54296875" style="109" bestFit="1" customWidth="1"/>
    <col min="9677" max="9924" width="9.1796875" style="109"/>
    <col min="9925" max="9925" width="7.81640625" style="109" customWidth="1"/>
    <col min="9926" max="9926" width="1.26953125" style="109" customWidth="1"/>
    <col min="9927" max="9927" width="73.26953125" style="109" customWidth="1"/>
    <col min="9928" max="9928" width="12.81640625" style="109" customWidth="1"/>
    <col min="9929" max="9930" width="13.7265625" style="109" customWidth="1"/>
    <col min="9931" max="9931" width="9.81640625" style="109" customWidth="1"/>
    <col min="9932" max="9932" width="10.54296875" style="109" bestFit="1" customWidth="1"/>
    <col min="9933" max="10180" width="9.1796875" style="109"/>
    <col min="10181" max="10181" width="7.81640625" style="109" customWidth="1"/>
    <col min="10182" max="10182" width="1.26953125" style="109" customWidth="1"/>
    <col min="10183" max="10183" width="73.26953125" style="109" customWidth="1"/>
    <col min="10184" max="10184" width="12.81640625" style="109" customWidth="1"/>
    <col min="10185" max="10186" width="13.7265625" style="109" customWidth="1"/>
    <col min="10187" max="10187" width="9.81640625" style="109" customWidth="1"/>
    <col min="10188" max="10188" width="10.54296875" style="109" bestFit="1" customWidth="1"/>
    <col min="10189" max="10436" width="9.1796875" style="109"/>
    <col min="10437" max="10437" width="7.81640625" style="109" customWidth="1"/>
    <col min="10438" max="10438" width="1.26953125" style="109" customWidth="1"/>
    <col min="10439" max="10439" width="73.26953125" style="109" customWidth="1"/>
    <col min="10440" max="10440" width="12.81640625" style="109" customWidth="1"/>
    <col min="10441" max="10442" width="13.7265625" style="109" customWidth="1"/>
    <col min="10443" max="10443" width="9.81640625" style="109" customWidth="1"/>
    <col min="10444" max="10444" width="10.54296875" style="109" bestFit="1" customWidth="1"/>
    <col min="10445" max="10692" width="9.1796875" style="109"/>
    <col min="10693" max="10693" width="7.81640625" style="109" customWidth="1"/>
    <col min="10694" max="10694" width="1.26953125" style="109" customWidth="1"/>
    <col min="10695" max="10695" width="73.26953125" style="109" customWidth="1"/>
    <col min="10696" max="10696" width="12.81640625" style="109" customWidth="1"/>
    <col min="10697" max="10698" width="13.7265625" style="109" customWidth="1"/>
    <col min="10699" max="10699" width="9.81640625" style="109" customWidth="1"/>
    <col min="10700" max="10700" width="10.54296875" style="109" bestFit="1" customWidth="1"/>
    <col min="10701" max="10948" width="9.1796875" style="109"/>
    <col min="10949" max="10949" width="7.81640625" style="109" customWidth="1"/>
    <col min="10950" max="10950" width="1.26953125" style="109" customWidth="1"/>
    <col min="10951" max="10951" width="73.26953125" style="109" customWidth="1"/>
    <col min="10952" max="10952" width="12.81640625" style="109" customWidth="1"/>
    <col min="10953" max="10954" width="13.7265625" style="109" customWidth="1"/>
    <col min="10955" max="10955" width="9.81640625" style="109" customWidth="1"/>
    <col min="10956" max="10956" width="10.54296875" style="109" bestFit="1" customWidth="1"/>
    <col min="10957" max="11204" width="9.1796875" style="109"/>
    <col min="11205" max="11205" width="7.81640625" style="109" customWidth="1"/>
    <col min="11206" max="11206" width="1.26953125" style="109" customWidth="1"/>
    <col min="11207" max="11207" width="73.26953125" style="109" customWidth="1"/>
    <col min="11208" max="11208" width="12.81640625" style="109" customWidth="1"/>
    <col min="11209" max="11210" width="13.7265625" style="109" customWidth="1"/>
    <col min="11211" max="11211" width="9.81640625" style="109" customWidth="1"/>
    <col min="11212" max="11212" width="10.54296875" style="109" bestFit="1" customWidth="1"/>
    <col min="11213" max="11460" width="9.1796875" style="109"/>
    <col min="11461" max="11461" width="7.81640625" style="109" customWidth="1"/>
    <col min="11462" max="11462" width="1.26953125" style="109" customWidth="1"/>
    <col min="11463" max="11463" width="73.26953125" style="109" customWidth="1"/>
    <col min="11464" max="11464" width="12.81640625" style="109" customWidth="1"/>
    <col min="11465" max="11466" width="13.7265625" style="109" customWidth="1"/>
    <col min="11467" max="11467" width="9.81640625" style="109" customWidth="1"/>
    <col min="11468" max="11468" width="10.54296875" style="109" bestFit="1" customWidth="1"/>
    <col min="11469" max="11716" width="9.1796875" style="109"/>
    <col min="11717" max="11717" width="7.81640625" style="109" customWidth="1"/>
    <col min="11718" max="11718" width="1.26953125" style="109" customWidth="1"/>
    <col min="11719" max="11719" width="73.26953125" style="109" customWidth="1"/>
    <col min="11720" max="11720" width="12.81640625" style="109" customWidth="1"/>
    <col min="11721" max="11722" width="13.7265625" style="109" customWidth="1"/>
    <col min="11723" max="11723" width="9.81640625" style="109" customWidth="1"/>
    <col min="11724" max="11724" width="10.54296875" style="109" bestFit="1" customWidth="1"/>
    <col min="11725" max="11972" width="9.1796875" style="109"/>
    <col min="11973" max="11973" width="7.81640625" style="109" customWidth="1"/>
    <col min="11974" max="11974" width="1.26953125" style="109" customWidth="1"/>
    <col min="11975" max="11975" width="73.26953125" style="109" customWidth="1"/>
    <col min="11976" max="11976" width="12.81640625" style="109" customWidth="1"/>
    <col min="11977" max="11978" width="13.7265625" style="109" customWidth="1"/>
    <col min="11979" max="11979" width="9.81640625" style="109" customWidth="1"/>
    <col min="11980" max="11980" width="10.54296875" style="109" bestFit="1" customWidth="1"/>
    <col min="11981" max="12228" width="9.1796875" style="109"/>
    <col min="12229" max="12229" width="7.81640625" style="109" customWidth="1"/>
    <col min="12230" max="12230" width="1.26953125" style="109" customWidth="1"/>
    <col min="12231" max="12231" width="73.26953125" style="109" customWidth="1"/>
    <col min="12232" max="12232" width="12.81640625" style="109" customWidth="1"/>
    <col min="12233" max="12234" width="13.7265625" style="109" customWidth="1"/>
    <col min="12235" max="12235" width="9.81640625" style="109" customWidth="1"/>
    <col min="12236" max="12236" width="10.54296875" style="109" bestFit="1" customWidth="1"/>
    <col min="12237" max="12484" width="9.1796875" style="109"/>
    <col min="12485" max="12485" width="7.81640625" style="109" customWidth="1"/>
    <col min="12486" max="12486" width="1.26953125" style="109" customWidth="1"/>
    <col min="12487" max="12487" width="73.26953125" style="109" customWidth="1"/>
    <col min="12488" max="12488" width="12.81640625" style="109" customWidth="1"/>
    <col min="12489" max="12490" width="13.7265625" style="109" customWidth="1"/>
    <col min="12491" max="12491" width="9.81640625" style="109" customWidth="1"/>
    <col min="12492" max="12492" width="10.54296875" style="109" bestFit="1" customWidth="1"/>
    <col min="12493" max="12740" width="9.1796875" style="109"/>
    <col min="12741" max="12741" width="7.81640625" style="109" customWidth="1"/>
    <col min="12742" max="12742" width="1.26953125" style="109" customWidth="1"/>
    <col min="12743" max="12743" width="73.26953125" style="109" customWidth="1"/>
    <col min="12744" max="12744" width="12.81640625" style="109" customWidth="1"/>
    <col min="12745" max="12746" width="13.7265625" style="109" customWidth="1"/>
    <col min="12747" max="12747" width="9.81640625" style="109" customWidth="1"/>
    <col min="12748" max="12748" width="10.54296875" style="109" bestFit="1" customWidth="1"/>
    <col min="12749" max="12996" width="9.1796875" style="109"/>
    <col min="12997" max="12997" width="7.81640625" style="109" customWidth="1"/>
    <col min="12998" max="12998" width="1.26953125" style="109" customWidth="1"/>
    <col min="12999" max="12999" width="73.26953125" style="109" customWidth="1"/>
    <col min="13000" max="13000" width="12.81640625" style="109" customWidth="1"/>
    <col min="13001" max="13002" width="13.7265625" style="109" customWidth="1"/>
    <col min="13003" max="13003" width="9.81640625" style="109" customWidth="1"/>
    <col min="13004" max="13004" width="10.54296875" style="109" bestFit="1" customWidth="1"/>
    <col min="13005" max="13252" width="9.1796875" style="109"/>
    <col min="13253" max="13253" width="7.81640625" style="109" customWidth="1"/>
    <col min="13254" max="13254" width="1.26953125" style="109" customWidth="1"/>
    <col min="13255" max="13255" width="73.26953125" style="109" customWidth="1"/>
    <col min="13256" max="13256" width="12.81640625" style="109" customWidth="1"/>
    <col min="13257" max="13258" width="13.7265625" style="109" customWidth="1"/>
    <col min="13259" max="13259" width="9.81640625" style="109" customWidth="1"/>
    <col min="13260" max="13260" width="10.54296875" style="109" bestFit="1" customWidth="1"/>
    <col min="13261" max="13508" width="9.1796875" style="109"/>
    <col min="13509" max="13509" width="7.81640625" style="109" customWidth="1"/>
    <col min="13510" max="13510" width="1.26953125" style="109" customWidth="1"/>
    <col min="13511" max="13511" width="73.26953125" style="109" customWidth="1"/>
    <col min="13512" max="13512" width="12.81640625" style="109" customWidth="1"/>
    <col min="13513" max="13514" width="13.7265625" style="109" customWidth="1"/>
    <col min="13515" max="13515" width="9.81640625" style="109" customWidth="1"/>
    <col min="13516" max="13516" width="10.54296875" style="109" bestFit="1" customWidth="1"/>
    <col min="13517" max="13764" width="9.1796875" style="109"/>
    <col min="13765" max="13765" width="7.81640625" style="109" customWidth="1"/>
    <col min="13766" max="13766" width="1.26953125" style="109" customWidth="1"/>
    <col min="13767" max="13767" width="73.26953125" style="109" customWidth="1"/>
    <col min="13768" max="13768" width="12.81640625" style="109" customWidth="1"/>
    <col min="13769" max="13770" width="13.7265625" style="109" customWidth="1"/>
    <col min="13771" max="13771" width="9.81640625" style="109" customWidth="1"/>
    <col min="13772" max="13772" width="10.54296875" style="109" bestFit="1" customWidth="1"/>
    <col min="13773" max="14020" width="9.1796875" style="109"/>
    <col min="14021" max="14021" width="7.81640625" style="109" customWidth="1"/>
    <col min="14022" max="14022" width="1.26953125" style="109" customWidth="1"/>
    <col min="14023" max="14023" width="73.26953125" style="109" customWidth="1"/>
    <col min="14024" max="14024" width="12.81640625" style="109" customWidth="1"/>
    <col min="14025" max="14026" width="13.7265625" style="109" customWidth="1"/>
    <col min="14027" max="14027" width="9.81640625" style="109" customWidth="1"/>
    <col min="14028" max="14028" width="10.54296875" style="109" bestFit="1" customWidth="1"/>
    <col min="14029" max="14276" width="9.1796875" style="109"/>
    <col min="14277" max="14277" width="7.81640625" style="109" customWidth="1"/>
    <col min="14278" max="14278" width="1.26953125" style="109" customWidth="1"/>
    <col min="14279" max="14279" width="73.26953125" style="109" customWidth="1"/>
    <col min="14280" max="14280" width="12.81640625" style="109" customWidth="1"/>
    <col min="14281" max="14282" width="13.7265625" style="109" customWidth="1"/>
    <col min="14283" max="14283" width="9.81640625" style="109" customWidth="1"/>
    <col min="14284" max="14284" width="10.54296875" style="109" bestFit="1" customWidth="1"/>
    <col min="14285" max="14532" width="9.1796875" style="109"/>
    <col min="14533" max="14533" width="7.81640625" style="109" customWidth="1"/>
    <col min="14534" max="14534" width="1.26953125" style="109" customWidth="1"/>
    <col min="14535" max="14535" width="73.26953125" style="109" customWidth="1"/>
    <col min="14536" max="14536" width="12.81640625" style="109" customWidth="1"/>
    <col min="14537" max="14538" width="13.7265625" style="109" customWidth="1"/>
    <col min="14539" max="14539" width="9.81640625" style="109" customWidth="1"/>
    <col min="14540" max="14540" width="10.54296875" style="109" bestFit="1" customWidth="1"/>
    <col min="14541" max="14788" width="9.1796875" style="109"/>
    <col min="14789" max="14789" width="7.81640625" style="109" customWidth="1"/>
    <col min="14790" max="14790" width="1.26953125" style="109" customWidth="1"/>
    <col min="14791" max="14791" width="73.26953125" style="109" customWidth="1"/>
    <col min="14792" max="14792" width="12.81640625" style="109" customWidth="1"/>
    <col min="14793" max="14794" width="13.7265625" style="109" customWidth="1"/>
    <col min="14795" max="14795" width="9.81640625" style="109" customWidth="1"/>
    <col min="14796" max="14796" width="10.54296875" style="109" bestFit="1" customWidth="1"/>
    <col min="14797" max="15044" width="9.1796875" style="109"/>
    <col min="15045" max="15045" width="7.81640625" style="109" customWidth="1"/>
    <col min="15046" max="15046" width="1.26953125" style="109" customWidth="1"/>
    <col min="15047" max="15047" width="73.26953125" style="109" customWidth="1"/>
    <col min="15048" max="15048" width="12.81640625" style="109" customWidth="1"/>
    <col min="15049" max="15050" width="13.7265625" style="109" customWidth="1"/>
    <col min="15051" max="15051" width="9.81640625" style="109" customWidth="1"/>
    <col min="15052" max="15052" width="10.54296875" style="109" bestFit="1" customWidth="1"/>
    <col min="15053" max="15300" width="9.1796875" style="109"/>
    <col min="15301" max="15301" width="7.81640625" style="109" customWidth="1"/>
    <col min="15302" max="15302" width="1.26953125" style="109" customWidth="1"/>
    <col min="15303" max="15303" width="73.26953125" style="109" customWidth="1"/>
    <col min="15304" max="15304" width="12.81640625" style="109" customWidth="1"/>
    <col min="15305" max="15306" width="13.7265625" style="109" customWidth="1"/>
    <col min="15307" max="15307" width="9.81640625" style="109" customWidth="1"/>
    <col min="15308" max="15308" width="10.54296875" style="109" bestFit="1" customWidth="1"/>
    <col min="15309" max="15556" width="9.1796875" style="109"/>
    <col min="15557" max="15557" width="7.81640625" style="109" customWidth="1"/>
    <col min="15558" max="15558" width="1.26953125" style="109" customWidth="1"/>
    <col min="15559" max="15559" width="73.26953125" style="109" customWidth="1"/>
    <col min="15560" max="15560" width="12.81640625" style="109" customWidth="1"/>
    <col min="15561" max="15562" width="13.7265625" style="109" customWidth="1"/>
    <col min="15563" max="15563" width="9.81640625" style="109" customWidth="1"/>
    <col min="15564" max="15564" width="10.54296875" style="109" bestFit="1" customWidth="1"/>
    <col min="15565" max="15812" width="9.1796875" style="109"/>
    <col min="15813" max="15813" width="7.81640625" style="109" customWidth="1"/>
    <col min="15814" max="15814" width="1.26953125" style="109" customWidth="1"/>
    <col min="15815" max="15815" width="73.26953125" style="109" customWidth="1"/>
    <col min="15816" max="15816" width="12.81640625" style="109" customWidth="1"/>
    <col min="15817" max="15818" width="13.7265625" style="109" customWidth="1"/>
    <col min="15819" max="15819" width="9.81640625" style="109" customWidth="1"/>
    <col min="15820" max="15820" width="10.54296875" style="109" bestFit="1" customWidth="1"/>
    <col min="15821" max="16068" width="9.1796875" style="109"/>
    <col min="16069" max="16069" width="7.81640625" style="109" customWidth="1"/>
    <col min="16070" max="16070" width="1.26953125" style="109" customWidth="1"/>
    <col min="16071" max="16071" width="73.26953125" style="109" customWidth="1"/>
    <col min="16072" max="16072" width="12.81640625" style="109" customWidth="1"/>
    <col min="16073" max="16074" width="13.7265625" style="109" customWidth="1"/>
    <col min="16075" max="16075" width="9.81640625" style="109" customWidth="1"/>
    <col min="16076" max="16076" width="10.54296875" style="109" bestFit="1" customWidth="1"/>
    <col min="16077" max="16384" width="9.1796875" style="109"/>
  </cols>
  <sheetData>
    <row r="6" spans="2:7" s="115" customFormat="1" ht="19" x14ac:dyDescent="0.45">
      <c r="B6" s="364" t="s">
        <v>67</v>
      </c>
      <c r="C6" s="364"/>
      <c r="D6" s="364"/>
      <c r="E6" s="364"/>
      <c r="F6" s="364"/>
    </row>
    <row r="7" spans="2:7" s="115" customFormat="1" x14ac:dyDescent="0.3"/>
    <row r="8" spans="2:7" s="115" customFormat="1" ht="14.5" x14ac:dyDescent="0.35">
      <c r="B8" s="365" t="s">
        <v>154</v>
      </c>
      <c r="C8" s="365"/>
      <c r="D8" s="365"/>
      <c r="E8" s="365"/>
      <c r="F8" s="365"/>
      <c r="G8" s="177"/>
    </row>
    <row r="9" spans="2:7" s="115" customFormat="1" ht="14.5" x14ac:dyDescent="0.35">
      <c r="B9" s="365" t="s">
        <v>163</v>
      </c>
      <c r="C9" s="365"/>
      <c r="D9" s="365"/>
      <c r="E9" s="365"/>
      <c r="F9" s="365"/>
    </row>
    <row r="10" spans="2:7" ht="16.5" customHeight="1" x14ac:dyDescent="0.35">
      <c r="B10" s="366" t="s">
        <v>0</v>
      </c>
      <c r="C10" s="366"/>
      <c r="D10" s="366"/>
      <c r="E10" s="366"/>
      <c r="F10" s="366"/>
      <c r="G10" s="178"/>
    </row>
    <row r="11" spans="2:7" ht="12.5" thickBot="1" x14ac:dyDescent="0.35"/>
    <row r="12" spans="2:7" s="115" customFormat="1" ht="12.75" customHeight="1" x14ac:dyDescent="0.3">
      <c r="B12" s="158"/>
      <c r="C12" s="212"/>
      <c r="D12" s="367" t="s">
        <v>83</v>
      </c>
      <c r="E12" s="213" t="s">
        <v>61</v>
      </c>
      <c r="F12" s="346" t="s">
        <v>61</v>
      </c>
    </row>
    <row r="13" spans="2:7" s="115" customFormat="1" ht="12.75" customHeight="1" x14ac:dyDescent="0.3">
      <c r="B13" s="128"/>
      <c r="C13" s="214"/>
      <c r="D13" s="368"/>
      <c r="E13" s="215" t="s">
        <v>62</v>
      </c>
      <c r="F13" s="347" t="s">
        <v>62</v>
      </c>
    </row>
    <row r="14" spans="2:7" s="115" customFormat="1" ht="12.75" customHeight="1" x14ac:dyDescent="0.3">
      <c r="B14" s="128"/>
      <c r="C14" s="214"/>
      <c r="D14" s="368"/>
      <c r="E14" s="215" t="s">
        <v>63</v>
      </c>
      <c r="F14" s="347" t="s">
        <v>63</v>
      </c>
      <c r="G14" s="53"/>
    </row>
    <row r="15" spans="2:7" s="115" customFormat="1" ht="12.75" customHeight="1" x14ac:dyDescent="0.3">
      <c r="B15" s="159"/>
      <c r="C15" s="216"/>
      <c r="D15" s="369"/>
      <c r="E15" s="217" t="s">
        <v>161</v>
      </c>
      <c r="F15" s="348" t="s">
        <v>155</v>
      </c>
    </row>
    <row r="16" spans="2:7" s="115" customFormat="1" ht="12.75" customHeight="1" x14ac:dyDescent="0.3">
      <c r="B16" s="128"/>
      <c r="C16" s="218"/>
      <c r="D16" s="341"/>
      <c r="E16" s="342"/>
      <c r="F16" s="349"/>
      <c r="G16" s="53"/>
    </row>
    <row r="17" spans="2:6" s="115" customFormat="1" ht="12.75" customHeight="1" x14ac:dyDescent="0.3">
      <c r="B17" s="128"/>
      <c r="C17" s="214" t="s">
        <v>84</v>
      </c>
      <c r="D17" s="219"/>
      <c r="E17" s="191">
        <f>+E18+E19+E29+E35</f>
        <v>2597862</v>
      </c>
      <c r="F17" s="319">
        <f>+F18+F19+F29+F35</f>
        <v>6228046.5400000019</v>
      </c>
    </row>
    <row r="18" spans="2:6" ht="12.75" customHeight="1" x14ac:dyDescent="0.3">
      <c r="B18" s="123"/>
      <c r="C18" s="214" t="s">
        <v>85</v>
      </c>
      <c r="D18" s="219"/>
      <c r="E18" s="266">
        <f>+'p&amp;l'!E54</f>
        <v>1734576</v>
      </c>
      <c r="F18" s="350">
        <f>+'p&amp;l'!F54</f>
        <v>4134378.6700000018</v>
      </c>
    </row>
    <row r="19" spans="2:6" ht="12.75" customHeight="1" x14ac:dyDescent="0.3">
      <c r="B19" s="123"/>
      <c r="C19" s="214" t="s">
        <v>86</v>
      </c>
      <c r="D19" s="219"/>
      <c r="E19" s="266">
        <f>+SUM(E20:E27)</f>
        <v>2271257</v>
      </c>
      <c r="F19" s="350">
        <f>+SUM(F20:F27)</f>
        <v>94046.330000000016</v>
      </c>
    </row>
    <row r="20" spans="2:6" ht="12.75" customHeight="1" x14ac:dyDescent="0.3">
      <c r="B20" s="123"/>
      <c r="C20" s="220" t="s">
        <v>87</v>
      </c>
      <c r="D20" s="341" t="s">
        <v>129</v>
      </c>
      <c r="E20" s="267">
        <f>-'p&amp;l'!E37</f>
        <v>1543769</v>
      </c>
      <c r="F20" s="315">
        <f>-'p&amp;l'!F37</f>
        <v>389789.33</v>
      </c>
    </row>
    <row r="21" spans="2:6" ht="12.75" customHeight="1" x14ac:dyDescent="0.3">
      <c r="B21" s="123"/>
      <c r="C21" s="220" t="s">
        <v>88</v>
      </c>
      <c r="D21" s="341"/>
      <c r="E21" s="343">
        <v>51289</v>
      </c>
      <c r="F21" s="317">
        <v>0</v>
      </c>
    </row>
    <row r="22" spans="2:6" ht="12.75" customHeight="1" x14ac:dyDescent="0.3">
      <c r="B22" s="123"/>
      <c r="C22" s="221" t="s">
        <v>120</v>
      </c>
      <c r="D22" s="341" t="s">
        <v>138</v>
      </c>
      <c r="E22" s="267">
        <v>3479005</v>
      </c>
      <c r="F22" s="315">
        <v>5480</v>
      </c>
    </row>
    <row r="23" spans="2:6" ht="12.75" customHeight="1" x14ac:dyDescent="0.3">
      <c r="B23" s="123"/>
      <c r="C23" s="221" t="s">
        <v>121</v>
      </c>
      <c r="D23" s="341"/>
      <c r="E23" s="234">
        <v>0</v>
      </c>
      <c r="F23" s="315">
        <f>-'p&amp;l'!F38</f>
        <v>84237</v>
      </c>
    </row>
    <row r="24" spans="2:6" s="115" customFormat="1" ht="12.75" customHeight="1" x14ac:dyDescent="0.3">
      <c r="B24" s="128"/>
      <c r="C24" s="220" t="s">
        <v>89</v>
      </c>
      <c r="D24" s="222"/>
      <c r="E24" s="267">
        <v>-2628</v>
      </c>
      <c r="F24" s="315">
        <f>-'p&amp;l'!F43</f>
        <v>-1494</v>
      </c>
    </row>
    <row r="25" spans="2:6" s="115" customFormat="1" ht="12.75" customHeight="1" x14ac:dyDescent="0.3">
      <c r="B25" s="128"/>
      <c r="C25" s="220" t="s">
        <v>90</v>
      </c>
      <c r="D25" s="341"/>
      <c r="E25" s="267">
        <f>-'p&amp;l'!E47</f>
        <v>327812</v>
      </c>
      <c r="F25" s="315">
        <f>-'p&amp;l'!F47</f>
        <v>29239</v>
      </c>
    </row>
    <row r="26" spans="2:6" s="115" customFormat="1" ht="12.75" customHeight="1" x14ac:dyDescent="0.3">
      <c r="B26" s="128"/>
      <c r="C26" s="220" t="s">
        <v>91</v>
      </c>
      <c r="D26" s="341"/>
      <c r="E26" s="267">
        <v>-3134001</v>
      </c>
      <c r="F26" s="315">
        <v>-416483</v>
      </c>
    </row>
    <row r="27" spans="2:6" s="115" customFormat="1" ht="12.75" customHeight="1" x14ac:dyDescent="0.3">
      <c r="B27" s="128"/>
      <c r="C27" s="220" t="s">
        <v>122</v>
      </c>
      <c r="D27" s="341"/>
      <c r="E27" s="267">
        <f>-'p&amp;l'!E50</f>
        <v>6011</v>
      </c>
      <c r="F27" s="315">
        <f>-'p&amp;l'!F50</f>
        <v>3278</v>
      </c>
    </row>
    <row r="28" spans="2:6" s="115" customFormat="1" ht="12.75" customHeight="1" x14ac:dyDescent="0.3">
      <c r="B28" s="128"/>
      <c r="C28" s="221" t="s">
        <v>210</v>
      </c>
      <c r="D28" s="341" t="s">
        <v>130</v>
      </c>
      <c r="E28" s="267">
        <f>-'p&amp;l'!E49</f>
        <v>-462</v>
      </c>
      <c r="F28" s="317">
        <v>0</v>
      </c>
    </row>
    <row r="29" spans="2:6" ht="12.75" customHeight="1" x14ac:dyDescent="0.3">
      <c r="B29" s="123"/>
      <c r="C29" s="214" t="s">
        <v>92</v>
      </c>
      <c r="D29" s="219"/>
      <c r="E29" s="198">
        <f>+SUM(E30:E34)</f>
        <v>-601880</v>
      </c>
      <c r="F29" s="314">
        <f>+SUM(F30:F34)</f>
        <v>2037002.54</v>
      </c>
    </row>
    <row r="30" spans="2:6" ht="12.75" customHeight="1" x14ac:dyDescent="0.3">
      <c r="B30" s="123"/>
      <c r="C30" s="220" t="s">
        <v>93</v>
      </c>
      <c r="D30" s="341"/>
      <c r="E30" s="267">
        <v>-2516</v>
      </c>
      <c r="F30" s="315">
        <v>-352134</v>
      </c>
    </row>
    <row r="31" spans="2:6" ht="12.75" customHeight="1" x14ac:dyDescent="0.3">
      <c r="B31" s="123"/>
      <c r="C31" s="220" t="s">
        <v>94</v>
      </c>
      <c r="D31" s="222"/>
      <c r="E31" s="267">
        <v>1943205</v>
      </c>
      <c r="F31" s="315">
        <v>960756</v>
      </c>
    </row>
    <row r="32" spans="2:6" ht="12.75" customHeight="1" x14ac:dyDescent="0.3">
      <c r="B32" s="128"/>
      <c r="C32" s="220" t="s">
        <v>95</v>
      </c>
      <c r="D32" s="222"/>
      <c r="E32" s="267">
        <v>428778</v>
      </c>
      <c r="F32" s="315">
        <v>27102.539999999994</v>
      </c>
    </row>
    <row r="33" spans="2:6" s="115" customFormat="1" ht="12.75" customHeight="1" x14ac:dyDescent="0.3">
      <c r="B33" s="128"/>
      <c r="C33" s="220" t="s">
        <v>96</v>
      </c>
      <c r="D33" s="222"/>
      <c r="E33" s="267">
        <v>-2971347</v>
      </c>
      <c r="F33" s="315">
        <v>1235965</v>
      </c>
    </row>
    <row r="34" spans="2:6" ht="12.75" customHeight="1" x14ac:dyDescent="0.3">
      <c r="B34" s="128"/>
      <c r="C34" s="220" t="s">
        <v>123</v>
      </c>
      <c r="D34" s="222"/>
      <c r="E34" s="234">
        <v>0</v>
      </c>
      <c r="F34" s="315">
        <v>165313</v>
      </c>
    </row>
    <row r="35" spans="2:6" ht="12.75" customHeight="1" x14ac:dyDescent="0.3">
      <c r="B35" s="123"/>
      <c r="C35" s="214" t="s">
        <v>97</v>
      </c>
      <c r="D35" s="219"/>
      <c r="E35" s="235">
        <f>+SUM(E36:E38)</f>
        <v>-806091</v>
      </c>
      <c r="F35" s="314">
        <f>+SUM(F36:F38)</f>
        <v>-37381</v>
      </c>
    </row>
    <row r="36" spans="2:6" ht="12.75" customHeight="1" x14ac:dyDescent="0.3">
      <c r="B36" s="123"/>
      <c r="C36" s="220" t="s">
        <v>98</v>
      </c>
      <c r="D36" s="222"/>
      <c r="E36" s="267">
        <f>-E25</f>
        <v>-327812</v>
      </c>
      <c r="F36" s="315">
        <v>-29239</v>
      </c>
    </row>
    <row r="37" spans="2:6" ht="12.75" customHeight="1" x14ac:dyDescent="0.3">
      <c r="B37" s="123"/>
      <c r="C37" s="220" t="s">
        <v>99</v>
      </c>
      <c r="D37" s="222"/>
      <c r="E37" s="267">
        <v>1210</v>
      </c>
      <c r="F37" s="315">
        <v>143</v>
      </c>
    </row>
    <row r="38" spans="2:6" ht="12.75" customHeight="1" x14ac:dyDescent="0.3">
      <c r="B38" s="123"/>
      <c r="C38" s="220" t="s">
        <v>100</v>
      </c>
      <c r="D38" s="222"/>
      <c r="E38" s="267">
        <v>-479489</v>
      </c>
      <c r="F38" s="315">
        <v>-8285</v>
      </c>
    </row>
    <row r="39" spans="2:6" ht="12.75" customHeight="1" x14ac:dyDescent="0.3">
      <c r="B39" s="123"/>
      <c r="C39" s="223"/>
      <c r="D39" s="222"/>
      <c r="E39" s="268"/>
      <c r="F39" s="351"/>
    </row>
    <row r="40" spans="2:6" ht="12.75" customHeight="1" x14ac:dyDescent="0.3">
      <c r="B40" s="123"/>
      <c r="C40" s="214" t="s">
        <v>101</v>
      </c>
      <c r="D40" s="219"/>
      <c r="E40" s="191">
        <f>+E41+E45</f>
        <v>-10772896</v>
      </c>
      <c r="F40" s="319">
        <f>+F41+F45</f>
        <v>-217607</v>
      </c>
    </row>
    <row r="41" spans="2:6" ht="12.75" customHeight="1" x14ac:dyDescent="0.3">
      <c r="B41" s="123"/>
      <c r="C41" s="214" t="s">
        <v>102</v>
      </c>
      <c r="D41" s="219"/>
      <c r="E41" s="266">
        <f>+SUM(E42:E44)</f>
        <v>-13882161</v>
      </c>
      <c r="F41" s="350">
        <f>+SUM(F43:F44)</f>
        <v>-217607</v>
      </c>
    </row>
    <row r="42" spans="2:6" ht="12.75" customHeight="1" x14ac:dyDescent="0.3">
      <c r="B42" s="123"/>
      <c r="C42" s="224" t="s">
        <v>213</v>
      </c>
      <c r="D42" s="341" t="s">
        <v>208</v>
      </c>
      <c r="E42" s="268">
        <v>-13058524</v>
      </c>
      <c r="F42" s="323" t="s">
        <v>70</v>
      </c>
    </row>
    <row r="43" spans="2:6" ht="12.75" customHeight="1" x14ac:dyDescent="0.3">
      <c r="B43" s="123"/>
      <c r="C43" s="224" t="s">
        <v>103</v>
      </c>
      <c r="D43" s="341" t="s">
        <v>127</v>
      </c>
      <c r="E43" s="267">
        <v>-21895</v>
      </c>
      <c r="F43" s="315">
        <v>-10085</v>
      </c>
    </row>
    <row r="44" spans="2:6" ht="12.75" customHeight="1" x14ac:dyDescent="0.3">
      <c r="B44" s="123"/>
      <c r="C44" s="224" t="s">
        <v>104</v>
      </c>
      <c r="D44" s="341" t="s">
        <v>128</v>
      </c>
      <c r="E44" s="268">
        <v>-801742</v>
      </c>
      <c r="F44" s="351">
        <v>-207522</v>
      </c>
    </row>
    <row r="45" spans="2:6" ht="12.75" customHeight="1" x14ac:dyDescent="0.3">
      <c r="B45" s="123"/>
      <c r="C45" s="225" t="s">
        <v>105</v>
      </c>
      <c r="D45" s="341"/>
      <c r="E45" s="198">
        <f>+SUM(E46:E46)</f>
        <v>3109265</v>
      </c>
      <c r="F45" s="323">
        <f>+SUM(F46:F46)</f>
        <v>0</v>
      </c>
    </row>
    <row r="46" spans="2:6" ht="12.75" customHeight="1" x14ac:dyDescent="0.3">
      <c r="B46" s="123"/>
      <c r="C46" s="224" t="s">
        <v>209</v>
      </c>
      <c r="D46" s="341"/>
      <c r="E46" s="267">
        <v>3109265</v>
      </c>
      <c r="F46" s="316">
        <v>0</v>
      </c>
    </row>
    <row r="47" spans="2:6" ht="12.75" customHeight="1" x14ac:dyDescent="0.3">
      <c r="B47" s="123"/>
      <c r="C47" s="224"/>
      <c r="D47" s="222"/>
      <c r="E47" s="267"/>
      <c r="F47" s="315"/>
    </row>
    <row r="48" spans="2:6" ht="12.75" customHeight="1" x14ac:dyDescent="0.3">
      <c r="B48" s="123"/>
      <c r="C48" s="214" t="s">
        <v>106</v>
      </c>
      <c r="D48" s="219"/>
      <c r="E48" s="269">
        <f>+E49+E52+E58</f>
        <v>2115342</v>
      </c>
      <c r="F48" s="352">
        <f>+F49+F52+F58</f>
        <v>-846693</v>
      </c>
    </row>
    <row r="49" spans="2:6" ht="12.75" customHeight="1" x14ac:dyDescent="0.3">
      <c r="B49" s="123"/>
      <c r="C49" s="214" t="s">
        <v>107</v>
      </c>
      <c r="D49" s="341"/>
      <c r="E49" s="266">
        <f>+SUM(E50:E51)</f>
        <v>-97626</v>
      </c>
      <c r="F49" s="350">
        <f>+SUM(F50:F51)</f>
        <v>-16334</v>
      </c>
    </row>
    <row r="50" spans="2:6" ht="12.75" customHeight="1" x14ac:dyDescent="0.3">
      <c r="B50" s="123"/>
      <c r="C50" s="224" t="s">
        <v>108</v>
      </c>
      <c r="D50" s="341"/>
      <c r="E50" s="270">
        <v>-198903</v>
      </c>
      <c r="F50" s="353">
        <v>-25126</v>
      </c>
    </row>
    <row r="51" spans="2:6" ht="12.75" customHeight="1" x14ac:dyDescent="0.3">
      <c r="B51" s="123"/>
      <c r="C51" s="220" t="s">
        <v>109</v>
      </c>
      <c r="D51" s="341"/>
      <c r="E51" s="267">
        <v>101277</v>
      </c>
      <c r="F51" s="315">
        <v>8792</v>
      </c>
    </row>
    <row r="52" spans="2:6" ht="12.75" customHeight="1" x14ac:dyDescent="0.3">
      <c r="B52" s="123"/>
      <c r="C52" s="214" t="s">
        <v>110</v>
      </c>
      <c r="D52" s="222"/>
      <c r="E52" s="198">
        <f>+SUM(E53)+E56</f>
        <v>3175913</v>
      </c>
      <c r="F52" s="314">
        <f>+SUM(F53)+F56</f>
        <v>-4978</v>
      </c>
    </row>
    <row r="53" spans="2:6" ht="12.75" customHeight="1" x14ac:dyDescent="0.3">
      <c r="B53" s="123"/>
      <c r="C53" s="224" t="s">
        <v>111</v>
      </c>
      <c r="D53" s="341"/>
      <c r="E53" s="267">
        <f>+E54+E55</f>
        <v>3701572</v>
      </c>
      <c r="F53" s="323">
        <f>+F54</f>
        <v>0</v>
      </c>
    </row>
    <row r="54" spans="2:6" ht="12.75" customHeight="1" x14ac:dyDescent="0.3">
      <c r="B54" s="123"/>
      <c r="C54" s="226" t="s">
        <v>112</v>
      </c>
      <c r="D54" s="341"/>
      <c r="E54" s="344">
        <v>2813331</v>
      </c>
      <c r="F54" s="316">
        <v>0</v>
      </c>
    </row>
    <row r="55" spans="2:6" ht="12.75" customHeight="1" x14ac:dyDescent="0.3">
      <c r="B55" s="123"/>
      <c r="C55" s="226" t="s">
        <v>212</v>
      </c>
      <c r="D55" s="341"/>
      <c r="E55" s="344">
        <v>888241</v>
      </c>
      <c r="F55" s="316">
        <v>0</v>
      </c>
    </row>
    <row r="56" spans="2:6" ht="12.75" customHeight="1" x14ac:dyDescent="0.3">
      <c r="B56" s="123"/>
      <c r="C56" s="224" t="s">
        <v>113</v>
      </c>
      <c r="D56" s="341"/>
      <c r="E56" s="271">
        <f>+E57</f>
        <v>-525659</v>
      </c>
      <c r="F56" s="318">
        <f>+F57</f>
        <v>-4978</v>
      </c>
    </row>
    <row r="57" spans="2:6" ht="12.75" customHeight="1" x14ac:dyDescent="0.3">
      <c r="B57" s="123"/>
      <c r="C57" s="226" t="s">
        <v>112</v>
      </c>
      <c r="D57" s="227"/>
      <c r="E57" s="345">
        <v>-525659</v>
      </c>
      <c r="F57" s="353">
        <v>-4978</v>
      </c>
    </row>
    <row r="58" spans="2:6" ht="12.75" customHeight="1" x14ac:dyDescent="0.3">
      <c r="B58" s="123"/>
      <c r="C58" s="225" t="s">
        <v>114</v>
      </c>
      <c r="D58" s="341"/>
      <c r="E58" s="271">
        <f>+E59</f>
        <v>-962945</v>
      </c>
      <c r="F58" s="318">
        <v>-825381</v>
      </c>
    </row>
    <row r="59" spans="2:6" ht="12.75" customHeight="1" x14ac:dyDescent="0.3">
      <c r="B59" s="123"/>
      <c r="C59" s="224" t="s">
        <v>115</v>
      </c>
      <c r="D59" s="341" t="s">
        <v>134</v>
      </c>
      <c r="E59" s="270">
        <v>-962945</v>
      </c>
      <c r="F59" s="353">
        <f>+F58</f>
        <v>-825381</v>
      </c>
    </row>
    <row r="60" spans="2:6" ht="12.75" customHeight="1" x14ac:dyDescent="0.3">
      <c r="B60" s="123"/>
      <c r="C60" s="224"/>
      <c r="D60" s="222"/>
      <c r="E60" s="272"/>
      <c r="F60" s="354"/>
    </row>
    <row r="61" spans="2:6" s="161" customFormat="1" ht="12.75" customHeight="1" x14ac:dyDescent="0.3">
      <c r="B61" s="160"/>
      <c r="C61" s="214" t="s">
        <v>116</v>
      </c>
      <c r="D61" s="219"/>
      <c r="E61" s="269">
        <f>+E17+E40+E48</f>
        <v>-6059692</v>
      </c>
      <c r="F61" s="352">
        <f>+F17+F40+F48</f>
        <v>5163746.5400000019</v>
      </c>
    </row>
    <row r="62" spans="2:6" s="161" customFormat="1" x14ac:dyDescent="0.3">
      <c r="B62" s="128"/>
      <c r="C62" s="220" t="s">
        <v>117</v>
      </c>
      <c r="D62" s="222"/>
      <c r="E62" s="268">
        <f>+'balance '!E48</f>
        <v>20753141</v>
      </c>
      <c r="F62" s="351">
        <v>16542588</v>
      </c>
    </row>
    <row r="63" spans="2:6" s="115" customFormat="1" ht="12.5" thickBot="1" x14ac:dyDescent="0.35">
      <c r="B63" s="155"/>
      <c r="C63" s="228" t="s">
        <v>118</v>
      </c>
      <c r="D63" s="229"/>
      <c r="E63" s="273">
        <f>+'balance '!D48</f>
        <v>14693449</v>
      </c>
      <c r="F63" s="355">
        <f>+'balance '!E48</f>
        <v>20753141</v>
      </c>
    </row>
    <row r="64" spans="2:6" x14ac:dyDescent="0.3">
      <c r="B64" s="53"/>
    </row>
    <row r="65" spans="2:6" ht="27" customHeight="1" x14ac:dyDescent="0.3">
      <c r="B65" s="370" t="s">
        <v>203</v>
      </c>
      <c r="C65" s="370"/>
      <c r="D65" s="370"/>
      <c r="E65" s="370"/>
      <c r="F65" s="370"/>
    </row>
    <row r="66" spans="2:6" ht="15.75" customHeight="1" x14ac:dyDescent="0.3">
      <c r="B66" s="370"/>
      <c r="C66" s="370"/>
      <c r="D66" s="370"/>
      <c r="E66" s="370"/>
      <c r="F66" s="370"/>
    </row>
    <row r="67" spans="2:6" x14ac:dyDescent="0.3">
      <c r="B67" s="162"/>
      <c r="C67" s="117"/>
      <c r="D67" s="117"/>
      <c r="E67" s="117"/>
      <c r="F67" s="117"/>
    </row>
    <row r="69" spans="2:6" x14ac:dyDescent="0.3">
      <c r="E69" s="157"/>
    </row>
  </sheetData>
  <mergeCells count="6">
    <mergeCell ref="B65:F66"/>
    <mergeCell ref="B6:F6"/>
    <mergeCell ref="B8:F8"/>
    <mergeCell ref="B9:F9"/>
    <mergeCell ref="B10:F10"/>
    <mergeCell ref="D12:D15"/>
  </mergeCells>
  <printOptions horizontalCentered="1"/>
  <pageMargins left="0.35433070866141736" right="0.35433070866141736" top="1.3779527559055118" bottom="0.98425196850393704" header="0.51181102362204722" footer="0.51181102362204722"/>
  <pageSetup paperSize="9" scale="7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EMSEngagementItemInfo xmlns="http://schemas.microsoft.com/DAEMSEngagementItemInfoXML">
  <EngagementID>5000909352</EngagementID>
  <LogicalEMSServerID>8049440004937129010</LogicalEMSServerID>
  <WorkingPaperID>3145730857500002964</WorkingPaperID>
</DAEMSEngagementItemInfo>
</file>

<file path=customXml/item2.xml>��< ? x m l   v e r s i o n = " 1 . 0 "   e n c o d i n g = " u t f - 1 6 " ? > < C T C o n v e r s i o n I n f o   x m l n s : x s i = " h t t p : / / w w w . w 3 . o r g / 2 0 0 1 / X M L S c h e m a - i n s t a n c e "   x m l n s : x s d = " h t t p : / / w w w . w 3 . o r g / 2 0 0 1 / X M L S c h e m a " >  
     < R e q u i r e s R e f r e s h > f a l s e < / R e q u i r e s R e f r e s h >  
 < / C T C o n v e r s i o n I n f o > 
</file>

<file path=customXml/item3.xml>��< ? x m l   v e r s i o n = " 1 . 0 "   e n c o d i n g = " u t f - 1 6 " ? > < P a r t M a p   x m l n s : x s i = " h t t p : / / w w w . w 3 . o r g / 2 0 0 1 / X M L S c h e m a - i n s t a n c e "   x m l n s : x s d = " h t t p : / / w w w . w 3 . o r g / 2 0 0 1 / X M L S c h e m a " >  
     < P a r t s >  
         < P a r t I t e m >  
             < P r o p e r t y N a m e > C o m m o n T o o l s N e e d R e f r e s h < / P r o p e r t y N a m e >  
             < V a l u e > { 2 D C 6 8 4 6 5 - 1 0 0 6 - 4 A C 7 - 8 B 0 9 - 4 C 4 1 2 F A 4 6 C 7 8 } < / V a l u e >  
         < / P a r t I t e m >  
     < / P a r t s >  
 < / P a r t M a p > 
</file>

<file path=customXml/item4.xml><?xml version="1.0" encoding="utf-8"?>
<XmlPartWrapper xmlns="http://schemas.dtt.com/da/CT_STORAGE">
  <CommonToolListStorage xmlns:xsd="http://www.w3.org/2001/XMLSchema" xmlns:xsi="http://www.w3.org/2001/XMLSchema-instance">
    <TimeStamp>2019-07-24T20:20:27.2707216+02:00</TimeStamp>
    <IsSignoffOnlyChanged>false</IsSignoffOnlyChanged>
    <ReviewNoteListStorage>
      <ContainerID xsi:nil="true"/>
      <ContainerType>0</ContainerType>
      <ListIndex>-1</ListIndex>
      <UserID>0</UserID>
      <EngagementItemID>3145730857500002964</EngagementItemID>
      <EngagementID>0</EngagementID>
      <EnableSave>false</EnableSave>
      <EnableLoad>true</EnableLoad>
      <OriginalList/>
      <DeletedList/>
      <FilteredList/>
      <IsDirty>false</IsDirty>
      <ObjectStatus>
        <StateEnumeration>Clean</StateEnumeration>
        <Clean>true</Clean>
        <Dirty>false</Dirty>
        <New>false</New>
        <Edited>false</Edited>
        <Deleted>false</Deleted>
        <VersionModified>false</VersionModified>
      </ObjectStatus>
    </ReviewNoteListStorage>
    <TickMarkListStorage>
      <TickMarks/>
      <FilteredList/>
      <Status>
        <StateEnumeration>Clean</StateEnumeration>
        <Clean>true</Clean>
        <Dirty>false</Dirty>
        <New>false</New>
        <Edited>false</Edited>
        <Deleted>false</Deleted>
        <VersionModified>false</VersionModified>
      </Status>
      <UserID>0</UserID>
      <ContainerType>None</ContainerType>
      <EngagementID>0</EngagementID>
      <EngagementItemID>3145730857500002964</EngagementItemID>
      <EnableSave>true</EnableSave>
      <EnableLoad>true</EnableLoad>
      <IsDirty>false</IsDirty>
    </TickMarkListStorage>
    <XRListStorage>
      <IsDirty>false</IsDirty>
      <ID>3145730857500002964</ID>
      <Status>
        <StateEnumeration>Clean</StateEnumeration>
        <Clean>true</Clean>
        <Dirty>false</Dirty>
        <New>false</New>
        <Edited>false</Edited>
        <Deleted>false</Deleted>
        <VersionModified>false</VersionModified>
      </Status>
      <EnableLoad>false</EnableLoad>
      <EnableSave>false</EnableSave>
      <EngagementID xsi:nil="true"/>
      <ContainerID>3145730857500002964</ContainerID>
      <ContainerType>Excel</ContainerType>
      <DeletedXRefs/>
      <Root/>
      <NumericXRefs/>
      <TextXRefs/>
      <UserID xsi:nil="true"/>
    </XRListStorage>
    <SignOffListStorage>
      <SignOffStorages/>
      <IsDirty>false</IsDirty>
    </SignOffListStorage>
  </CommonToolListStorage>
</XmlPartWrapper>
</file>

<file path=customXml/itemProps1.xml><?xml version="1.0" encoding="utf-8"?>
<ds:datastoreItem xmlns:ds="http://schemas.openxmlformats.org/officeDocument/2006/customXml" ds:itemID="{F12A1E9C-9A75-4B78-AADB-8E641CCDC39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2DC68465-1006-4AC7-8B09-4C412FA46C78}">
  <ds:schemaRefs>
    <ds:schemaRef ds:uri="http://www.w3.org/2001/XMLSchema"/>
  </ds:schemaRefs>
</ds:datastoreItem>
</file>

<file path=customXml/itemProps3.xml><?xml version="1.0" encoding="utf-8"?>
<ds:datastoreItem xmlns:ds="http://schemas.openxmlformats.org/officeDocument/2006/customXml" ds:itemID="{3E94134C-F1C7-467B-84BC-8B160476C545}">
  <ds:schemaRefs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B9364F1D-A23F-47A9-A7F2-5270E883FE2D}">
  <ds:schemaRefs>
    <ds:schemaRef ds:uri="http://schemas.dtt.com/da/CT_STORAGE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</vt:lpstr>
      <vt:lpstr>p&amp;l</vt:lpstr>
      <vt:lpstr>SORIE</vt:lpstr>
      <vt:lpstr>Total Patrimonio</vt:lpstr>
      <vt:lpstr>EFE</vt:lpstr>
      <vt:lpstr>'balance '!Área_de_impresión</vt:lpstr>
      <vt:lpstr>EFE!Área_de_impresión</vt:lpstr>
      <vt:lpstr>'p&amp;l'!Área_de_impresión</vt:lpstr>
      <vt:lpstr>SORIE!Área_de_impresión</vt:lpstr>
      <vt:lpstr>'Total Patrimonio'!Área_de_impresión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Seijas, Ana (ES - La Coruna)</dc:creator>
  <cp:lastModifiedBy>Cristina Cao Calvo</cp:lastModifiedBy>
  <cp:lastPrinted>2020-09-22T12:00:29Z</cp:lastPrinted>
  <dcterms:created xsi:type="dcterms:W3CDTF">2011-02-24T07:16:58Z</dcterms:created>
  <dcterms:modified xsi:type="dcterms:W3CDTF">2020-10-13T11:53:15Z</dcterms:modified>
</cp:coreProperties>
</file>